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fpmd.sharepoint.com/sites/FPMDFORMATIONS/Documents partages/FPMD/Fichiers Calculs 2024/"/>
    </mc:Choice>
  </mc:AlternateContent>
  <xr:revisionPtr revIDLastSave="37" documentId="8_{ADF5FF77-12CC-4625-B82B-5A1ABCD75FCD}" xr6:coauthVersionLast="47" xr6:coauthVersionMax="47" xr10:uidLastSave="{B53C7A56-9318-484F-A5D1-B761D2DE578A}"/>
  <bookViews>
    <workbookView showSheetTabs="0" xWindow="-120" yWindow="-120" windowWidth="20730" windowHeight="11160" xr2:uid="{00000000-000D-0000-FFFF-FFFF00000000}"/>
  </bookViews>
  <sheets>
    <sheet name="Feuil1" sheetId="1" r:id="rId1"/>
    <sheet name="Feuil2" sheetId="2" r:id="rId2"/>
    <sheet name="Feuil3" sheetId="3" r:id="rId3"/>
  </sheets>
  <definedNames>
    <definedName name="augmperscharge">Feuil1!$E$18</definedName>
    <definedName name="base">Feuil1!#REF!</definedName>
    <definedName name="perscharge">Feuil1!$E$4</definedName>
    <definedName name="qs">Feuil1!$M$8</definedName>
    <definedName name="qsp">Feuil1!$P$8</definedName>
    <definedName name="rmi">Feuil1!$F$18</definedName>
    <definedName name="salmensu">Feuil1!$E$3</definedName>
    <definedName name="_xlnm.Print_Area" localSheetId="0">Feuil1!$B$1:$V$26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1" l="1"/>
  <c r="D9" i="1"/>
  <c r="E9" i="1"/>
  <c r="F9" i="1" s="1"/>
  <c r="I9" i="1"/>
  <c r="B10" i="1"/>
  <c r="D10" i="1" s="1"/>
  <c r="E10" i="1"/>
  <c r="B11" i="1"/>
  <c r="D11" i="1" s="1"/>
  <c r="E11" i="1"/>
  <c r="B12" i="1"/>
  <c r="D12" i="1" s="1"/>
  <c r="E12" i="1"/>
  <c r="B13" i="1"/>
  <c r="D13" i="1" s="1"/>
  <c r="E13" i="1"/>
  <c r="B14" i="1"/>
  <c r="D14" i="1"/>
  <c r="E14" i="1"/>
  <c r="B15" i="1"/>
  <c r="D15" i="1" s="1"/>
  <c r="J15" i="1"/>
  <c r="E18" i="1"/>
  <c r="J11" i="1" s="1"/>
  <c r="I12" i="1" s="1"/>
  <c r="J10" i="1" l="1"/>
  <c r="I11" i="1" s="1"/>
  <c r="J13" i="1"/>
  <c r="I14" i="1" s="1"/>
  <c r="J14" i="1"/>
  <c r="I15" i="1" s="1"/>
  <c r="M15" i="1" s="1"/>
  <c r="J9" i="1"/>
  <c r="I10" i="1" s="1"/>
  <c r="J12" i="1"/>
  <c r="I13" i="1" s="1"/>
  <c r="M11" i="1"/>
  <c r="F10" i="1"/>
  <c r="F11" i="1" s="1"/>
  <c r="F12" i="1" s="1"/>
  <c r="F13" i="1" s="1"/>
  <c r="F14" i="1" s="1"/>
  <c r="M10" i="1" l="1"/>
  <c r="M12" i="1"/>
  <c r="M9" i="1"/>
  <c r="M14" i="1"/>
  <c r="K9" i="1"/>
  <c r="K10" i="1" s="1"/>
  <c r="K11" i="1" s="1"/>
  <c r="K12" i="1" s="1"/>
  <c r="K13" i="1" s="1"/>
  <c r="K14" i="1" s="1"/>
  <c r="M13" i="1"/>
  <c r="M8" i="1" l="1"/>
  <c r="P8" i="1" s="1"/>
  <c r="N8" i="1" l="1"/>
  <c r="O4" i="1"/>
  <c r="M5" i="1"/>
  <c r="O15" i="1"/>
  <c r="M4" i="1"/>
</calcChain>
</file>

<file path=xl/sharedStrings.xml><?xml version="1.0" encoding="utf-8"?>
<sst xmlns="http://schemas.openxmlformats.org/spreadsheetml/2006/main" count="31" uniqueCount="26">
  <si>
    <t>de</t>
  </si>
  <si>
    <t>à</t>
  </si>
  <si>
    <t>Quotité saisissable</t>
  </si>
  <si>
    <t>Augmentation par personne à charge</t>
  </si>
  <si>
    <t>annuelle</t>
  </si>
  <si>
    <t>mensuelle</t>
  </si>
  <si>
    <t>Quotité saisissable plafonnée</t>
  </si>
  <si>
    <t>Quotité saisissable par tranche</t>
  </si>
  <si>
    <t>Somme revenant
au débiteur</t>
  </si>
  <si>
    <t>Plaft.
RMI
(O/N)</t>
  </si>
  <si>
    <t>Tranche annuelle de rémunération
(sans personne à charge)</t>
  </si>
  <si>
    <t>Tranche mensuelle de rémunération
(sans personne à charge)</t>
  </si>
  <si>
    <t>Tranche mensuelle de rémunération
(avec personnes à charge)</t>
  </si>
  <si>
    <t>Fraction mensu saisissable maxi
(sans personne à charge)</t>
  </si>
  <si>
    <t>Fraction mensu saisissable maxi
(avec personnes à charge)</t>
  </si>
  <si>
    <t>Quotité Totalement Saisissable</t>
  </si>
  <si>
    <t>SAISIE  REMUNERATIONS, ATD, PENSIONS ALIMENTAIRES</t>
  </si>
  <si>
    <t>Nb de personnes à charge</t>
  </si>
  <si>
    <t>Quotité Relativement Saisissable
( Pensions Alimentaires )  (1)</t>
  </si>
  <si>
    <t>Quotité Insaisissable        (2)</t>
  </si>
  <si>
    <r>
      <t>(1)</t>
    </r>
    <r>
      <rPr>
        <sz val="10"/>
        <rFont val="Arial"/>
      </rPr>
      <t xml:space="preserve"> en cas de demande de paiement direct de PA, la PA est précomptée en priorité sur la quotité relativement saisissable, puis éventuellement sur la quotité totalement saisissable. Le reliquat de la quotité totalement saisissable demeure disponible pour les autres oppositions.</t>
    </r>
  </si>
  <si>
    <r>
      <t>*</t>
    </r>
    <r>
      <rPr>
        <b/>
        <sz val="11"/>
        <rFont val="Arial"/>
        <family val="2"/>
      </rPr>
      <t xml:space="preserve"> RSA</t>
    </r>
  </si>
  <si>
    <r>
      <t>(2)</t>
    </r>
    <r>
      <rPr>
        <sz val="10"/>
        <rFont val="Arial"/>
      </rPr>
      <t xml:space="preserve"> la quotité insaisissable correspond toujours au RSA pour une personne seule quel que soit le nombre de personnes à charge.</t>
    </r>
  </si>
  <si>
    <t>***Attention, le SFT, les indemnités télétravail, participation PSC et remboursement transport sont à déduire du net Case EF3</t>
  </si>
  <si>
    <t>BAREME 2024</t>
  </si>
  <si>
    <r>
      <t>Montant mensuel net</t>
    </r>
    <r>
      <rPr>
        <b/>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</si>
</sst>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F&quot;;[Red]\-#,##0.00\ &quot;F&quot;"/>
    <numFmt numFmtId="165" formatCode="#,##0.00_ ;[Red]\-#,##0.00\ "/>
    <numFmt numFmtId="166" formatCode="#,##0.000"/>
    <numFmt numFmtId="167" formatCode="#,##0.00\ &quot;€&quot;"/>
  </numFmts>
  <fonts count="27" x14ac:knownFonts="1">
    <font>
      <sz val="10"/>
      <name val="Arial"/>
    </font>
    <font>
      <b/>
      <sz val="10"/>
      <name val="Arial"/>
      <family val="2"/>
    </font>
    <font>
      <b/>
      <sz val="10"/>
      <color indexed="9"/>
      <name val="Arial"/>
      <family val="2"/>
    </font>
    <font>
      <b/>
      <sz val="8"/>
      <name val="Arial"/>
      <family val="2"/>
    </font>
    <font>
      <b/>
      <i/>
      <sz val="12"/>
      <color indexed="53"/>
      <name val="Arial"/>
      <family val="2"/>
    </font>
    <font>
      <sz val="8"/>
      <name val="Arial"/>
      <family val="2"/>
    </font>
    <font>
      <sz val="8"/>
      <color indexed="17"/>
      <name val="Arial"/>
      <family val="2"/>
    </font>
    <font>
      <b/>
      <sz val="7"/>
      <name val="Arial"/>
      <family val="2"/>
    </font>
    <font>
      <sz val="7"/>
      <name val="Arial"/>
      <family val="2"/>
    </font>
    <font>
      <b/>
      <sz val="7"/>
      <color indexed="9"/>
      <name val="Arial"/>
      <family val="2"/>
    </font>
    <font>
      <b/>
      <i/>
      <u/>
      <sz val="12"/>
      <color indexed="53"/>
      <name val="Arial"/>
      <family val="2"/>
    </font>
    <font>
      <b/>
      <sz val="10"/>
      <color indexed="12"/>
      <name val="Arial"/>
      <family val="2"/>
    </font>
    <font>
      <sz val="8"/>
      <color indexed="57"/>
      <name val="Arial"/>
      <family val="2"/>
    </font>
    <font>
      <b/>
      <sz val="14"/>
      <color indexed="62"/>
      <name val="Arial"/>
      <family val="2"/>
    </font>
    <font>
      <sz val="8"/>
      <color indexed="10"/>
      <name val="Arial"/>
      <family val="2"/>
    </font>
    <font>
      <b/>
      <sz val="8"/>
      <color indexed="10"/>
      <name val="Arial"/>
      <family val="2"/>
    </font>
    <font>
      <b/>
      <sz val="8"/>
      <color indexed="52"/>
      <name val="Arial"/>
      <family val="2"/>
    </font>
    <font>
      <b/>
      <sz val="9"/>
      <name val="Arial"/>
      <family val="2"/>
    </font>
    <font>
      <sz val="10"/>
      <color indexed="10"/>
      <name val="Arial"/>
    </font>
    <font>
      <b/>
      <sz val="10"/>
      <color indexed="10"/>
      <name val="Arial"/>
      <family val="2"/>
    </font>
    <font>
      <b/>
      <sz val="11"/>
      <color indexed="10"/>
      <name val="Arial"/>
      <family val="2"/>
    </font>
    <font>
      <sz val="10"/>
      <color indexed="10"/>
      <name val="Arial"/>
      <family val="2"/>
    </font>
    <font>
      <b/>
      <sz val="11"/>
      <name val="Arial"/>
      <family val="2"/>
    </font>
    <font>
      <b/>
      <sz val="12"/>
      <color indexed="8"/>
      <name val="Arial"/>
      <family val="2"/>
    </font>
    <font>
      <b/>
      <sz val="12"/>
      <name val="Arial"/>
      <family val="2"/>
    </font>
    <font>
      <b/>
      <sz val="10"/>
      <color rgb="FFFF0000"/>
      <name val="Arial"/>
      <family val="2"/>
    </font>
    <font>
      <b/>
      <sz val="9"/>
      <color rgb="FFFF0000"/>
      <name val="Arial"/>
      <family val="2"/>
    </font>
  </fonts>
  <fills count="16">
    <fill>
      <patternFill patternType="none"/>
    </fill>
    <fill>
      <patternFill patternType="gray125"/>
    </fill>
    <fill>
      <patternFill patternType="solid">
        <fgColor indexed="60"/>
        <bgColor indexed="64"/>
      </patternFill>
    </fill>
    <fill>
      <patternFill patternType="solid">
        <fgColor indexed="27"/>
        <bgColor indexed="64"/>
      </patternFill>
    </fill>
    <fill>
      <patternFill patternType="solid">
        <fgColor indexed="44"/>
        <bgColor indexed="64"/>
      </patternFill>
    </fill>
    <fill>
      <patternFill patternType="solid">
        <fgColor indexed="20"/>
        <bgColor indexed="64"/>
      </patternFill>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2"/>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19"/>
        <bgColor indexed="64"/>
      </patternFill>
    </fill>
    <fill>
      <patternFill patternType="solid">
        <fgColor indexed="31"/>
        <bgColor indexed="64"/>
      </patternFill>
    </fill>
    <fill>
      <patternFill patternType="solid">
        <fgColor indexed="45"/>
        <bgColor indexed="64"/>
      </patternFill>
    </fill>
  </fills>
  <borders count="48">
    <border>
      <left/>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13">
    <xf numFmtId="0" fontId="0" fillId="0" borderId="0" xfId="0"/>
    <xf numFmtId="0" fontId="0" fillId="0" borderId="0" xfId="0" applyAlignment="1">
      <alignment vertical="center"/>
    </xf>
    <xf numFmtId="0" fontId="5" fillId="0" borderId="1" xfId="0" applyFont="1" applyBorder="1" applyAlignment="1">
      <alignment horizontal="center" vertical="center"/>
    </xf>
    <xf numFmtId="165" fontId="6" fillId="0" borderId="2" xfId="0" applyNumberFormat="1" applyFont="1" applyBorder="1" applyAlignment="1">
      <alignment horizontal="center" vertical="center"/>
    </xf>
    <xf numFmtId="165" fontId="5" fillId="0" borderId="3"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5" fillId="0" borderId="5"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5" fillId="0" borderId="7" xfId="0" applyNumberFormat="1" applyFont="1" applyBorder="1" applyAlignment="1">
      <alignment horizontal="right" vertical="center"/>
    </xf>
    <xf numFmtId="165" fontId="5" fillId="0" borderId="8" xfId="0" applyNumberFormat="1" applyFont="1" applyBorder="1" applyAlignment="1">
      <alignment horizontal="right" vertical="center"/>
    </xf>
    <xf numFmtId="165" fontId="5" fillId="0" borderId="4" xfId="0" applyNumberFormat="1" applyFont="1" applyBorder="1" applyAlignment="1">
      <alignment horizontal="right" vertical="center"/>
    </xf>
    <xf numFmtId="165" fontId="5" fillId="0" borderId="6" xfId="0" applyNumberFormat="1" applyFont="1" applyBorder="1" applyAlignment="1">
      <alignment horizontal="right" vertical="center"/>
    </xf>
    <xf numFmtId="165" fontId="5" fillId="0" borderId="9" xfId="0" applyNumberFormat="1" applyFont="1" applyBorder="1" applyAlignment="1">
      <alignment vertical="center"/>
    </xf>
    <xf numFmtId="165" fontId="5" fillId="0" borderId="10" xfId="0" applyNumberFormat="1" applyFont="1" applyBorder="1" applyAlignment="1">
      <alignment vertical="center"/>
    </xf>
    <xf numFmtId="165" fontId="5" fillId="0" borderId="11" xfId="0" applyNumberFormat="1" applyFont="1" applyBorder="1" applyAlignment="1">
      <alignment vertical="center"/>
    </xf>
    <xf numFmtId="165" fontId="5" fillId="0" borderId="12" xfId="0" applyNumberFormat="1" applyFont="1" applyBorder="1" applyAlignment="1">
      <alignment horizontal="right" vertical="center"/>
    </xf>
    <xf numFmtId="165" fontId="5" fillId="0" borderId="13" xfId="0" applyNumberFormat="1" applyFont="1" applyBorder="1" applyAlignment="1">
      <alignment horizontal="right" vertical="center"/>
    </xf>
    <xf numFmtId="0" fontId="9" fillId="2" borderId="14" xfId="0"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165" fontId="7" fillId="0" borderId="14" xfId="0" applyNumberFormat="1" applyFont="1" applyBorder="1" applyAlignment="1">
      <alignment horizontal="right" vertical="center"/>
    </xf>
    <xf numFmtId="0" fontId="9" fillId="5" borderId="14" xfId="0" applyFont="1" applyFill="1" applyBorder="1" applyAlignment="1">
      <alignment horizontal="center" vertical="center" wrapText="1"/>
    </xf>
    <xf numFmtId="166" fontId="6" fillId="0" borderId="9" xfId="0" applyNumberFormat="1" applyFont="1" applyBorder="1" applyAlignment="1">
      <alignment horizontal="center" vertical="center"/>
    </xf>
    <xf numFmtId="166" fontId="6" fillId="0" borderId="10" xfId="0" applyNumberFormat="1" applyFont="1" applyBorder="1" applyAlignment="1">
      <alignment horizontal="center" vertical="center"/>
    </xf>
    <xf numFmtId="166" fontId="6" fillId="0" borderId="11" xfId="0" applyNumberFormat="1" applyFont="1" applyBorder="1" applyAlignment="1">
      <alignment horizontal="center" vertical="center"/>
    </xf>
    <xf numFmtId="0" fontId="0" fillId="0" borderId="0" xfId="0" applyAlignment="1">
      <alignment horizontal="center" vertical="center"/>
    </xf>
    <xf numFmtId="165" fontId="12" fillId="0" borderId="2" xfId="0" applyNumberFormat="1" applyFont="1" applyBorder="1" applyAlignment="1">
      <alignment horizontal="center" vertical="center"/>
    </xf>
    <xf numFmtId="0" fontId="10" fillId="6" borderId="0" xfId="0" applyFont="1" applyFill="1" applyAlignment="1">
      <alignment horizontal="center" vertical="center"/>
    </xf>
    <xf numFmtId="0" fontId="0" fillId="0" borderId="0" xfId="0" applyAlignment="1">
      <alignment horizontal="justify" vertical="center"/>
    </xf>
    <xf numFmtId="0" fontId="0" fillId="7" borderId="0" xfId="0" applyFill="1" applyAlignment="1">
      <alignment vertical="center"/>
    </xf>
    <xf numFmtId="0" fontId="4" fillId="7" borderId="0" xfId="0" applyFont="1" applyFill="1" applyAlignment="1">
      <alignment horizontal="center" vertical="center"/>
    </xf>
    <xf numFmtId="0" fontId="5" fillId="7" borderId="0" xfId="0" applyFont="1" applyFill="1" applyAlignment="1">
      <alignment vertical="center"/>
    </xf>
    <xf numFmtId="0" fontId="0" fillId="7" borderId="0" xfId="0" applyFill="1" applyAlignment="1">
      <alignment horizontal="center" vertical="center"/>
    </xf>
    <xf numFmtId="0" fontId="8" fillId="7" borderId="17" xfId="0" applyFont="1" applyFill="1" applyBorder="1" applyAlignment="1">
      <alignment vertical="center"/>
    </xf>
    <xf numFmtId="0" fontId="8" fillId="7" borderId="17" xfId="0" applyFont="1" applyFill="1" applyBorder="1" applyAlignment="1">
      <alignment horizontal="center" vertical="center" wrapText="1"/>
    </xf>
    <xf numFmtId="4" fontId="5" fillId="7" borderId="17" xfId="0" applyNumberFormat="1" applyFont="1" applyFill="1" applyBorder="1" applyAlignment="1">
      <alignment vertical="center"/>
    </xf>
    <xf numFmtId="0" fontId="9" fillId="7" borderId="0" xfId="0" applyFont="1" applyFill="1" applyAlignment="1">
      <alignment horizontal="center" vertical="center" wrapText="1"/>
    </xf>
    <xf numFmtId="0" fontId="14" fillId="7" borderId="0" xfId="0" applyFont="1" applyFill="1" applyAlignment="1">
      <alignment horizontal="center" vertical="center"/>
    </xf>
    <xf numFmtId="165" fontId="7" fillId="7" borderId="0" xfId="0" applyNumberFormat="1" applyFont="1" applyFill="1" applyAlignment="1">
      <alignment horizontal="right" vertical="center"/>
    </xf>
    <xf numFmtId="165" fontId="3" fillId="7" borderId="0" xfId="0" applyNumberFormat="1" applyFont="1" applyFill="1" applyAlignment="1">
      <alignment horizontal="right" vertical="center"/>
    </xf>
    <xf numFmtId="0" fontId="0" fillId="7" borderId="0" xfId="0" applyFill="1" applyAlignment="1">
      <alignment horizontal="justify" vertical="center" wrapText="1"/>
    </xf>
    <xf numFmtId="0" fontId="4" fillId="6" borderId="0" xfId="0" applyFont="1" applyFill="1" applyAlignment="1">
      <alignment horizontal="right" vertical="center"/>
    </xf>
    <xf numFmtId="0" fontId="15" fillId="7" borderId="0" xfId="0" applyFont="1" applyFill="1" applyAlignment="1">
      <alignment horizontal="center" vertical="center"/>
    </xf>
    <xf numFmtId="0" fontId="15" fillId="7" borderId="18" xfId="0" applyFont="1" applyFill="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21" fillId="0" borderId="0" xfId="0" applyFont="1" applyAlignment="1">
      <alignment vertical="center" wrapText="1"/>
    </xf>
    <xf numFmtId="0" fontId="22" fillId="0" borderId="0" xfId="0" applyFont="1" applyAlignment="1">
      <alignment horizontal="center" vertical="center"/>
    </xf>
    <xf numFmtId="0" fontId="25" fillId="0" borderId="0" xfId="0" applyFont="1" applyAlignment="1">
      <alignment vertical="center"/>
    </xf>
    <xf numFmtId="167" fontId="1" fillId="0" borderId="21" xfId="0" applyNumberFormat="1" applyFont="1" applyBorder="1" applyAlignment="1">
      <alignment horizontal="right" vertical="center"/>
    </xf>
    <xf numFmtId="167" fontId="1" fillId="0" borderId="22" xfId="0" applyNumberFormat="1" applyFont="1" applyBorder="1" applyAlignment="1">
      <alignment horizontal="right" vertical="center"/>
    </xf>
    <xf numFmtId="0" fontId="13" fillId="0" borderId="0" xfId="0" applyFont="1" applyAlignment="1">
      <alignment horizontal="justify" vertical="center"/>
    </xf>
    <xf numFmtId="0" fontId="16" fillId="7" borderId="18" xfId="0" applyFont="1" applyFill="1" applyBorder="1" applyAlignment="1">
      <alignment horizontal="center" vertical="center"/>
    </xf>
    <xf numFmtId="0" fontId="16" fillId="7" borderId="0" xfId="0" applyFont="1" applyFill="1" applyAlignment="1">
      <alignment horizontal="center" vertical="center"/>
    </xf>
    <xf numFmtId="165" fontId="5" fillId="0" borderId="19" xfId="0" applyNumberFormat="1" applyFont="1" applyBorder="1" applyAlignment="1">
      <alignment horizontal="right" vertical="center"/>
    </xf>
    <xf numFmtId="165" fontId="5" fillId="0" borderId="20" xfId="0" applyNumberFormat="1" applyFont="1" applyBorder="1" applyAlignment="1">
      <alignment horizontal="right" vertical="center"/>
    </xf>
    <xf numFmtId="164" fontId="7" fillId="0" borderId="27" xfId="0" applyNumberFormat="1" applyFont="1" applyBorder="1" applyAlignment="1">
      <alignment horizontal="center" vertical="center"/>
    </xf>
    <xf numFmtId="164" fontId="7" fillId="0" borderId="28" xfId="0" applyNumberFormat="1" applyFont="1" applyBorder="1" applyAlignment="1">
      <alignment horizontal="center" vertical="center"/>
    </xf>
    <xf numFmtId="0" fontId="2" fillId="9" borderId="14" xfId="0" applyFont="1" applyFill="1" applyBorder="1" applyAlignment="1">
      <alignment horizontal="center" vertical="center"/>
    </xf>
    <xf numFmtId="0" fontId="1" fillId="10" borderId="29" xfId="0" applyFont="1" applyFill="1" applyBorder="1" applyAlignment="1">
      <alignment horizontal="center" vertical="center"/>
    </xf>
    <xf numFmtId="0" fontId="1" fillId="10" borderId="30" xfId="0" applyFont="1" applyFill="1" applyBorder="1" applyAlignment="1">
      <alignment horizontal="center" vertical="center"/>
    </xf>
    <xf numFmtId="0" fontId="1" fillId="10" borderId="31" xfId="0" applyFont="1" applyFill="1" applyBorder="1" applyAlignment="1">
      <alignment horizontal="center" vertical="center"/>
    </xf>
    <xf numFmtId="0" fontId="4" fillId="0" borderId="0" xfId="0" applyFont="1" applyAlignment="1">
      <alignment horizontal="right" vertical="center"/>
    </xf>
    <xf numFmtId="167" fontId="11" fillId="0" borderId="14" xfId="0" applyNumberFormat="1" applyFont="1" applyBorder="1" applyAlignment="1" applyProtection="1">
      <alignment horizontal="right" vertical="center"/>
      <protection locked="0"/>
    </xf>
    <xf numFmtId="165" fontId="5" fillId="0" borderId="42" xfId="0" applyNumberFormat="1" applyFont="1" applyBorder="1" applyAlignment="1">
      <alignment horizontal="right" vertical="center"/>
    </xf>
    <xf numFmtId="165" fontId="5" fillId="0" borderId="43" xfId="0" applyNumberFormat="1" applyFont="1" applyBorder="1" applyAlignment="1">
      <alignment horizontal="right" vertical="center"/>
    </xf>
    <xf numFmtId="0" fontId="22" fillId="0" borderId="0" xfId="0" applyFont="1" applyAlignment="1">
      <alignment horizontal="center" vertical="center" wrapText="1"/>
    </xf>
    <xf numFmtId="167" fontId="1" fillId="0" borderId="14" xfId="0" applyNumberFormat="1" applyFont="1" applyBorder="1" applyAlignment="1">
      <alignment horizontal="right" vertical="center"/>
    </xf>
    <xf numFmtId="167" fontId="1" fillId="0" borderId="27" xfId="0" applyNumberFormat="1" applyFont="1" applyBorder="1" applyAlignment="1">
      <alignment horizontal="right" vertical="center"/>
    </xf>
    <xf numFmtId="167" fontId="1" fillId="0" borderId="32" xfId="0" applyNumberFormat="1" applyFont="1" applyBorder="1" applyAlignment="1">
      <alignment horizontal="right" vertical="center"/>
    </xf>
    <xf numFmtId="167" fontId="1" fillId="0" borderId="33" xfId="0" applyNumberFormat="1" applyFont="1" applyBorder="1" applyAlignment="1">
      <alignment horizontal="right" vertical="center"/>
    </xf>
    <xf numFmtId="0" fontId="1" fillId="11" borderId="34" xfId="0" applyFont="1" applyFill="1" applyBorder="1" applyAlignment="1">
      <alignment horizontal="center" vertical="center" wrapText="1"/>
    </xf>
    <xf numFmtId="0" fontId="1" fillId="11" borderId="35" xfId="0" applyFont="1" applyFill="1" applyBorder="1" applyAlignment="1">
      <alignment horizontal="center" vertical="center" wrapText="1"/>
    </xf>
    <xf numFmtId="0" fontId="1" fillId="11" borderId="36"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 fillId="12" borderId="37" xfId="0" applyFont="1" applyFill="1" applyBorder="1" applyAlignment="1">
      <alignment horizontal="center" vertical="center"/>
    </xf>
    <xf numFmtId="0" fontId="1" fillId="12" borderId="38" xfId="0" applyFont="1" applyFill="1" applyBorder="1" applyAlignment="1">
      <alignment horizontal="center" vertical="center"/>
    </xf>
    <xf numFmtId="0" fontId="1" fillId="12" borderId="39" xfId="0" applyFont="1" applyFill="1" applyBorder="1" applyAlignment="1">
      <alignment horizontal="center" vertical="center"/>
    </xf>
    <xf numFmtId="0" fontId="11" fillId="0" borderId="14" xfId="0" applyFont="1" applyBorder="1" applyAlignment="1" applyProtection="1">
      <alignment horizontal="right" vertical="center"/>
      <protection locked="0"/>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9" fillId="8" borderId="23"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1" fillId="0" borderId="27" xfId="0" applyFont="1" applyBorder="1" applyAlignment="1">
      <alignment horizontal="justify" vertical="center" wrapText="1"/>
    </xf>
    <xf numFmtId="0" fontId="0" fillId="0" borderId="38" xfId="0" applyBorder="1" applyAlignment="1">
      <alignment horizontal="justify" vertical="center" wrapText="1"/>
    </xf>
    <xf numFmtId="0" fontId="0" fillId="0" borderId="28" xfId="0" applyBorder="1" applyAlignment="1">
      <alignment horizontal="justify" vertical="center" wrapText="1"/>
    </xf>
    <xf numFmtId="0" fontId="7" fillId="4" borderId="44"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9" fillId="13" borderId="27" xfId="0" applyFont="1" applyFill="1" applyBorder="1" applyAlignment="1">
      <alignment horizontal="center" vertical="center" wrapText="1"/>
    </xf>
    <xf numFmtId="0" fontId="9" fillId="13" borderId="28" xfId="0" applyFont="1" applyFill="1" applyBorder="1" applyAlignment="1">
      <alignment horizontal="center" vertical="center" wrapText="1"/>
    </xf>
    <xf numFmtId="0" fontId="17" fillId="0" borderId="0" xfId="0" applyFont="1" applyAlignment="1">
      <alignment horizontal="justify" vertical="center"/>
    </xf>
    <xf numFmtId="165" fontId="20" fillId="0" borderId="27" xfId="0" applyNumberFormat="1" applyFont="1" applyBorder="1" applyAlignment="1">
      <alignment horizontal="center" vertical="center"/>
    </xf>
    <xf numFmtId="165" fontId="20" fillId="0" borderId="28" xfId="0" applyNumberFormat="1" applyFont="1" applyBorder="1" applyAlignment="1">
      <alignment horizontal="center" vertical="center"/>
    </xf>
    <xf numFmtId="0" fontId="7" fillId="3" borderId="44" xfId="0" applyFont="1" applyFill="1" applyBorder="1" applyAlignment="1">
      <alignment horizontal="center" vertical="center" textRotation="90" wrapText="1"/>
    </xf>
    <xf numFmtId="0" fontId="7" fillId="3" borderId="45" xfId="0" applyFont="1" applyFill="1" applyBorder="1" applyAlignment="1">
      <alignment horizontal="center" vertical="center" textRotation="90" wrapText="1"/>
    </xf>
    <xf numFmtId="0" fontId="3" fillId="14" borderId="27" xfId="0" applyFont="1" applyFill="1" applyBorder="1" applyAlignment="1">
      <alignment horizontal="center" vertical="center"/>
    </xf>
    <xf numFmtId="0" fontId="3" fillId="14" borderId="38" xfId="0" applyFont="1" applyFill="1" applyBorder="1" applyAlignment="1">
      <alignment horizontal="center" vertical="center"/>
    </xf>
    <xf numFmtId="0" fontId="3" fillId="14" borderId="28" xfId="0" applyFont="1" applyFill="1" applyBorder="1" applyAlignment="1">
      <alignment horizontal="center" vertical="center"/>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13" fontId="24" fillId="15" borderId="27" xfId="0" applyNumberFormat="1" applyFont="1" applyFill="1" applyBorder="1" applyAlignment="1">
      <alignment horizontal="center" vertical="center"/>
    </xf>
    <xf numFmtId="13" fontId="22" fillId="15" borderId="28" xfId="0" applyNumberFormat="1" applyFont="1" applyFill="1" applyBorder="1" applyAlignment="1">
      <alignment horizontal="center" vertical="center"/>
    </xf>
    <xf numFmtId="165" fontId="5" fillId="0" borderId="40" xfId="0" applyNumberFormat="1" applyFont="1" applyBorder="1" applyAlignment="1">
      <alignment horizontal="right" vertical="center"/>
    </xf>
    <xf numFmtId="165" fontId="5" fillId="0" borderId="41" xfId="0" applyNumberFormat="1" applyFont="1" applyBorder="1" applyAlignment="1">
      <alignment horizontal="right" vertical="center"/>
    </xf>
    <xf numFmtId="165" fontId="3" fillId="0" borderId="14" xfId="0" applyNumberFormat="1" applyFont="1" applyBorder="1" applyAlignment="1">
      <alignment horizontal="right" vertical="center"/>
    </xf>
  </cellXfs>
  <cellStyles count="1">
    <cellStyle name="Normal" xfId="0" builtinId="0"/>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V27"/>
  <sheetViews>
    <sheetView showGridLines="0" tabSelected="1" topLeftCell="A3" zoomScale="130" zoomScaleNormal="130" workbookViewId="0">
      <selection activeCell="E4" sqref="E4:F4"/>
    </sheetView>
  </sheetViews>
  <sheetFormatPr baseColWidth="10" defaultRowHeight="12.75" x14ac:dyDescent="0.2"/>
  <cols>
    <col min="1" max="1" width="0.85546875" style="1" customWidth="1"/>
    <col min="2" max="2" width="9.140625" style="1" customWidth="1"/>
    <col min="3" max="3" width="9.140625" style="1" bestFit="1" customWidth="1"/>
    <col min="4" max="4" width="8.7109375" style="1" customWidth="1"/>
    <col min="5" max="5" width="8.85546875" style="1" customWidth="1"/>
    <col min="6" max="6" width="5.7109375" style="1" customWidth="1"/>
    <col min="7" max="8" width="5" style="1" customWidth="1"/>
    <col min="9" max="9" width="8.7109375" style="1" customWidth="1"/>
    <col min="10" max="10" width="12.85546875" style="1" customWidth="1"/>
    <col min="11" max="11" width="9.5703125" style="1" customWidth="1"/>
    <col min="12" max="12" width="1.85546875" style="1" customWidth="1"/>
    <col min="13" max="13" width="9.5703125" style="1" customWidth="1"/>
    <col min="14" max="15" width="2.7109375" style="1" customWidth="1"/>
    <col min="16" max="16" width="9.85546875" style="1" customWidth="1"/>
    <col min="17" max="17" width="3.140625" style="1" customWidth="1"/>
    <col min="18" max="18" width="0.85546875" style="1" customWidth="1"/>
    <col min="19" max="19" width="9.42578125" style="1" customWidth="1"/>
    <col min="20" max="20" width="10.28515625" style="1" customWidth="1"/>
    <col min="21" max="21" width="10.85546875" style="1" customWidth="1"/>
    <col min="22" max="16384" width="11.42578125" style="1"/>
  </cols>
  <sheetData>
    <row r="1" spans="1:22" ht="18" x14ac:dyDescent="0.2">
      <c r="A1" s="31"/>
      <c r="B1" s="54" t="s">
        <v>16</v>
      </c>
      <c r="C1" s="54"/>
      <c r="D1" s="54"/>
      <c r="E1" s="54"/>
      <c r="F1" s="54"/>
      <c r="G1" s="54"/>
      <c r="H1" s="54"/>
      <c r="I1" s="54"/>
      <c r="J1" s="54"/>
      <c r="K1" s="54"/>
      <c r="L1" s="29"/>
      <c r="M1" s="65" t="s">
        <v>24</v>
      </c>
      <c r="N1" s="65"/>
      <c r="O1" s="65"/>
      <c r="P1" s="65"/>
      <c r="Q1" s="43"/>
      <c r="R1" s="34"/>
      <c r="S1" s="27"/>
    </row>
    <row r="2" spans="1:22" ht="12" customHeight="1" thickBot="1" x14ac:dyDescent="0.25">
      <c r="A2" s="31"/>
      <c r="B2" s="31"/>
      <c r="C2" s="31"/>
      <c r="D2" s="31"/>
      <c r="E2" s="31"/>
      <c r="F2" s="32"/>
      <c r="G2" s="31"/>
      <c r="H2" s="31"/>
      <c r="I2" s="31"/>
      <c r="J2" s="31"/>
      <c r="K2" s="31"/>
      <c r="L2" s="31"/>
      <c r="M2" s="31"/>
      <c r="N2" s="31"/>
      <c r="O2" s="31"/>
      <c r="P2" s="31"/>
      <c r="Q2" s="31"/>
      <c r="R2" s="31"/>
      <c r="S2" s="48"/>
      <c r="T2" s="47"/>
      <c r="U2" s="46"/>
    </row>
    <row r="3" spans="1:22" ht="20.100000000000001" customHeight="1" x14ac:dyDescent="0.2">
      <c r="A3" s="31"/>
      <c r="B3" s="61" t="s">
        <v>25</v>
      </c>
      <c r="C3" s="61"/>
      <c r="D3" s="61"/>
      <c r="E3" s="66">
        <v>0</v>
      </c>
      <c r="F3" s="66"/>
      <c r="G3" s="31"/>
      <c r="H3" s="62" t="s">
        <v>19</v>
      </c>
      <c r="I3" s="63"/>
      <c r="J3" s="63"/>
      <c r="K3" s="63"/>
      <c r="L3" s="64"/>
      <c r="M3" s="52">
        <f>rmi</f>
        <v>635.71</v>
      </c>
      <c r="N3" s="53"/>
      <c r="O3" s="45"/>
      <c r="P3" s="44"/>
      <c r="Q3" s="44"/>
      <c r="R3" s="39"/>
      <c r="S3" s="47"/>
      <c r="T3" s="47"/>
      <c r="U3" s="46"/>
    </row>
    <row r="4" spans="1:22" ht="20.100000000000001" customHeight="1" x14ac:dyDescent="0.2">
      <c r="A4" s="31"/>
      <c r="B4" s="61" t="s">
        <v>17</v>
      </c>
      <c r="C4" s="61"/>
      <c r="D4" s="61"/>
      <c r="E4" s="84">
        <v>0</v>
      </c>
      <c r="F4" s="84"/>
      <c r="G4" s="31"/>
      <c r="H4" s="81" t="s">
        <v>15</v>
      </c>
      <c r="I4" s="82"/>
      <c r="J4" s="82"/>
      <c r="K4" s="82"/>
      <c r="L4" s="83"/>
      <c r="M4" s="70">
        <f>qsp</f>
        <v>0</v>
      </c>
      <c r="N4" s="71"/>
      <c r="O4" s="55" t="str">
        <f>IF(salmensu=0,"",IF(salmensu-qs&lt;rmi,"(plafonnement RSA)",""))</f>
        <v/>
      </c>
      <c r="P4" s="56"/>
      <c r="Q4" s="56"/>
      <c r="R4" s="31"/>
      <c r="S4" s="47"/>
      <c r="T4" s="47"/>
      <c r="U4" s="46"/>
    </row>
    <row r="5" spans="1:22" ht="26.25" customHeight="1" thickBot="1" x14ac:dyDescent="0.25">
      <c r="A5" s="31"/>
      <c r="B5" s="85" t="s">
        <v>23</v>
      </c>
      <c r="C5" s="85"/>
      <c r="D5" s="85"/>
      <c r="E5" s="85"/>
      <c r="F5" s="85"/>
      <c r="G5" s="31"/>
      <c r="H5" s="74" t="s">
        <v>18</v>
      </c>
      <c r="I5" s="75"/>
      <c r="J5" s="75"/>
      <c r="K5" s="75"/>
      <c r="L5" s="76"/>
      <c r="M5" s="72">
        <f>IF(salmensu-rmi-qsp&lt;0,0,salmensu-rmi-qsp)</f>
        <v>0</v>
      </c>
      <c r="N5" s="73"/>
      <c r="O5" s="31"/>
      <c r="P5" s="31"/>
      <c r="Q5" s="31"/>
      <c r="R5" s="31"/>
      <c r="S5" s="46"/>
      <c r="T5" s="46"/>
    </row>
    <row r="6" spans="1:22" ht="7.5" customHeight="1" x14ac:dyDescent="0.2">
      <c r="A6" s="31"/>
      <c r="B6" s="86"/>
      <c r="C6" s="86"/>
      <c r="D6" s="86"/>
      <c r="E6" s="86"/>
      <c r="F6" s="86"/>
      <c r="G6" s="33"/>
      <c r="H6" s="33"/>
      <c r="I6" s="33"/>
      <c r="J6" s="33"/>
      <c r="K6" s="33"/>
      <c r="L6" s="33"/>
      <c r="M6" s="33"/>
      <c r="N6" s="33"/>
      <c r="O6" s="33"/>
      <c r="P6" s="33"/>
      <c r="Q6" s="33"/>
      <c r="R6" s="31"/>
      <c r="S6" s="46"/>
      <c r="T6" s="46"/>
    </row>
    <row r="7" spans="1:22" ht="51.75" customHeight="1" x14ac:dyDescent="0.2">
      <c r="A7" s="31"/>
      <c r="B7" s="77" t="s">
        <v>10</v>
      </c>
      <c r="C7" s="78"/>
      <c r="D7" s="77" t="s">
        <v>11</v>
      </c>
      <c r="E7" s="78"/>
      <c r="F7" s="77" t="s">
        <v>13</v>
      </c>
      <c r="G7" s="78"/>
      <c r="H7" s="101" t="s">
        <v>2</v>
      </c>
      <c r="I7" s="106" t="s">
        <v>12</v>
      </c>
      <c r="J7" s="107"/>
      <c r="K7" s="94" t="s">
        <v>14</v>
      </c>
      <c r="L7" s="35"/>
      <c r="M7" s="17" t="s">
        <v>7</v>
      </c>
      <c r="N7" s="96" t="s">
        <v>9</v>
      </c>
      <c r="O7" s="97"/>
      <c r="P7" s="23" t="s">
        <v>6</v>
      </c>
      <c r="Q7" s="38"/>
      <c r="R7" s="31"/>
      <c r="S7" s="49"/>
      <c r="T7" s="49"/>
      <c r="U7" s="49"/>
      <c r="V7" s="49"/>
    </row>
    <row r="8" spans="1:22" ht="20.25" customHeight="1" x14ac:dyDescent="0.2">
      <c r="A8" s="31"/>
      <c r="B8" s="18" t="s">
        <v>0</v>
      </c>
      <c r="C8" s="19" t="s">
        <v>1</v>
      </c>
      <c r="D8" s="18" t="s">
        <v>0</v>
      </c>
      <c r="E8" s="19" t="s">
        <v>1</v>
      </c>
      <c r="F8" s="79"/>
      <c r="G8" s="80"/>
      <c r="H8" s="102"/>
      <c r="I8" s="20" t="s">
        <v>0</v>
      </c>
      <c r="J8" s="21" t="s">
        <v>1</v>
      </c>
      <c r="K8" s="95"/>
      <c r="L8" s="36"/>
      <c r="M8" s="22">
        <f>SUM(M9:M15)</f>
        <v>0</v>
      </c>
      <c r="N8" s="59" t="str">
        <f>IF(salmensu=0,"",IF(salmensu-qs&lt;rmi,"OUI","NON"))</f>
        <v/>
      </c>
      <c r="O8" s="60"/>
      <c r="P8" s="22">
        <f>IF(salmensu-qs&lt;rmi,IF(salmensu-rmi&lt;0,0,salmensu-rmi),qs)</f>
        <v>0</v>
      </c>
      <c r="Q8" s="40"/>
      <c r="R8" s="31"/>
    </row>
    <row r="9" spans="1:22" ht="17.100000000000001" customHeight="1" x14ac:dyDescent="0.2">
      <c r="A9" s="31"/>
      <c r="B9" s="4">
        <v>0</v>
      </c>
      <c r="C9" s="5">
        <v>4370</v>
      </c>
      <c r="D9" s="4">
        <f t="shared" ref="D9:E15" si="0">B9/12</f>
        <v>0</v>
      </c>
      <c r="E9" s="10">
        <f t="shared" si="0"/>
        <v>364.16666666666669</v>
      </c>
      <c r="F9" s="67">
        <f>(E9-D9)*H9</f>
        <v>18.208333333333336</v>
      </c>
      <c r="G9" s="68"/>
      <c r="H9" s="24">
        <v>0.05</v>
      </c>
      <c r="I9" s="15">
        <f>D9</f>
        <v>0</v>
      </c>
      <c r="J9" s="16">
        <f t="shared" ref="J9:J14" si="1">E9+(augmperscharge*perscharge)</f>
        <v>364.16666666666669</v>
      </c>
      <c r="K9" s="12">
        <f>(J9-I9)*H9</f>
        <v>18.208333333333336</v>
      </c>
      <c r="L9" s="37"/>
      <c r="M9" s="12">
        <f>IF(salmensu&gt;J9,J9*H9,salmensu*H9)</f>
        <v>0</v>
      </c>
      <c r="N9" s="33"/>
      <c r="O9" s="33"/>
      <c r="P9" s="33"/>
      <c r="Q9" s="33"/>
      <c r="R9" s="31"/>
      <c r="S9" s="50"/>
      <c r="T9" s="50"/>
      <c r="U9" s="50"/>
      <c r="V9" s="50"/>
    </row>
    <row r="10" spans="1:22" ht="17.100000000000001" customHeight="1" x14ac:dyDescent="0.2">
      <c r="A10" s="31"/>
      <c r="B10" s="6">
        <f t="shared" ref="B10:B15" si="2">C9</f>
        <v>4370</v>
      </c>
      <c r="C10" s="7">
        <v>8520</v>
      </c>
      <c r="D10" s="6">
        <f t="shared" si="0"/>
        <v>364.16666666666669</v>
      </c>
      <c r="E10" s="11">
        <f t="shared" si="0"/>
        <v>710</v>
      </c>
      <c r="F10" s="57">
        <f>((E10-D10)*H10)+F9</f>
        <v>52.791666666666671</v>
      </c>
      <c r="G10" s="58"/>
      <c r="H10" s="25">
        <v>0.1</v>
      </c>
      <c r="I10" s="6">
        <f t="shared" ref="I10:I15" si="3">J9</f>
        <v>364.16666666666669</v>
      </c>
      <c r="J10" s="10">
        <f t="shared" si="1"/>
        <v>710</v>
      </c>
      <c r="K10" s="13">
        <f>((J10-I10)*H10)+K9</f>
        <v>52.791666666666671</v>
      </c>
      <c r="L10" s="37"/>
      <c r="M10" s="13">
        <f t="shared" ref="M10:M15" si="4">IF(salmensu&gt;J10,(J10-I10)*H10,IF(salmensu&gt;I10,(salmensu-I10)*H10,0))</f>
        <v>0</v>
      </c>
      <c r="N10" s="33"/>
      <c r="O10" s="33"/>
      <c r="P10" s="33"/>
      <c r="Q10" s="33"/>
      <c r="R10" s="31"/>
      <c r="S10" s="50"/>
      <c r="T10" s="50"/>
      <c r="U10" s="50"/>
      <c r="V10" s="50"/>
    </row>
    <row r="11" spans="1:22" ht="17.100000000000001" customHeight="1" x14ac:dyDescent="0.2">
      <c r="A11" s="31"/>
      <c r="B11" s="6">
        <f t="shared" si="2"/>
        <v>8520</v>
      </c>
      <c r="C11" s="7">
        <v>12690</v>
      </c>
      <c r="D11" s="6">
        <f t="shared" si="0"/>
        <v>710</v>
      </c>
      <c r="E11" s="11">
        <f t="shared" si="0"/>
        <v>1057.5</v>
      </c>
      <c r="F11" s="57">
        <f>((E11-D11)*H11)+F10</f>
        <v>122.29166666666667</v>
      </c>
      <c r="G11" s="58"/>
      <c r="H11" s="25">
        <v>0.2</v>
      </c>
      <c r="I11" s="6">
        <f t="shared" si="3"/>
        <v>710</v>
      </c>
      <c r="J11" s="10">
        <f t="shared" si="1"/>
        <v>1057.5</v>
      </c>
      <c r="K11" s="13">
        <f>((J11-I11)*H11)+K10</f>
        <v>122.29166666666667</v>
      </c>
      <c r="L11" s="37"/>
      <c r="M11" s="13">
        <f t="shared" si="4"/>
        <v>0</v>
      </c>
      <c r="N11" s="33"/>
      <c r="O11" s="33"/>
      <c r="P11" s="33"/>
      <c r="Q11" s="33"/>
      <c r="R11" s="31"/>
      <c r="S11" s="50"/>
      <c r="T11" s="50"/>
      <c r="U11" s="50"/>
      <c r="V11" s="50"/>
    </row>
    <row r="12" spans="1:22" ht="17.100000000000001" customHeight="1" x14ac:dyDescent="0.2">
      <c r="A12" s="31"/>
      <c r="B12" s="6">
        <f t="shared" si="2"/>
        <v>12690</v>
      </c>
      <c r="C12" s="7">
        <v>16820</v>
      </c>
      <c r="D12" s="6">
        <f t="shared" si="0"/>
        <v>1057.5</v>
      </c>
      <c r="E12" s="11">
        <f t="shared" si="0"/>
        <v>1401.6666666666667</v>
      </c>
      <c r="F12" s="57">
        <f>((E12-D12)*H12)+F11</f>
        <v>208.33333333333337</v>
      </c>
      <c r="G12" s="58"/>
      <c r="H12" s="25">
        <v>0.25</v>
      </c>
      <c r="I12" s="6">
        <f t="shared" si="3"/>
        <v>1057.5</v>
      </c>
      <c r="J12" s="10">
        <f t="shared" si="1"/>
        <v>1401.6666666666667</v>
      </c>
      <c r="K12" s="13">
        <f>((J12-I12)*H12)+K11</f>
        <v>208.33333333333337</v>
      </c>
      <c r="L12" s="37"/>
      <c r="M12" s="13">
        <f t="shared" si="4"/>
        <v>0</v>
      </c>
      <c r="N12" s="33"/>
      <c r="O12" s="31"/>
      <c r="P12" s="38"/>
      <c r="Q12" s="38"/>
      <c r="R12" s="31"/>
      <c r="S12" s="69"/>
      <c r="T12" s="69"/>
      <c r="U12" s="69"/>
      <c r="V12" s="69"/>
    </row>
    <row r="13" spans="1:22" ht="17.100000000000001" customHeight="1" x14ac:dyDescent="0.2">
      <c r="A13" s="31"/>
      <c r="B13" s="6">
        <f t="shared" si="2"/>
        <v>16820</v>
      </c>
      <c r="C13" s="7">
        <v>20970</v>
      </c>
      <c r="D13" s="6">
        <f t="shared" si="0"/>
        <v>1401.6666666666667</v>
      </c>
      <c r="E13" s="11">
        <f t="shared" si="0"/>
        <v>1747.5</v>
      </c>
      <c r="F13" s="57">
        <f>((E13-D13)*H13)+F12</f>
        <v>323.61111111111109</v>
      </c>
      <c r="G13" s="58"/>
      <c r="H13" s="25">
        <v>0.33333333333333331</v>
      </c>
      <c r="I13" s="6">
        <f t="shared" si="3"/>
        <v>1401.6666666666667</v>
      </c>
      <c r="J13" s="10">
        <f t="shared" si="1"/>
        <v>1747.5</v>
      </c>
      <c r="K13" s="13">
        <f>((J13-I13)*H13)+K12</f>
        <v>323.61111111111109</v>
      </c>
      <c r="L13" s="37"/>
      <c r="M13" s="13">
        <f t="shared" si="4"/>
        <v>0</v>
      </c>
      <c r="N13" s="33"/>
      <c r="O13" s="87" t="s">
        <v>8</v>
      </c>
      <c r="P13" s="88"/>
      <c r="Q13" s="38"/>
      <c r="R13" s="31"/>
      <c r="S13" s="69"/>
      <c r="T13" s="69"/>
      <c r="U13" s="69"/>
      <c r="V13" s="69"/>
    </row>
    <row r="14" spans="1:22" ht="17.100000000000001" customHeight="1" x14ac:dyDescent="0.2">
      <c r="A14" s="31"/>
      <c r="B14" s="6">
        <f t="shared" si="2"/>
        <v>20970</v>
      </c>
      <c r="C14" s="7">
        <v>25200</v>
      </c>
      <c r="D14" s="6">
        <f t="shared" si="0"/>
        <v>1747.5</v>
      </c>
      <c r="E14" s="11">
        <f t="shared" si="0"/>
        <v>2100</v>
      </c>
      <c r="F14" s="57">
        <f>((E14-D14)*H14)+F13</f>
        <v>558.61111111111109</v>
      </c>
      <c r="G14" s="58"/>
      <c r="H14" s="25">
        <v>0.66666666666666663</v>
      </c>
      <c r="I14" s="6">
        <f t="shared" si="3"/>
        <v>1747.5</v>
      </c>
      <c r="J14" s="10">
        <f t="shared" si="1"/>
        <v>2100</v>
      </c>
      <c r="K14" s="13">
        <f>((J14-I14)*H14)+K13</f>
        <v>558.61111111111109</v>
      </c>
      <c r="L14" s="37"/>
      <c r="M14" s="13">
        <f t="shared" si="4"/>
        <v>0</v>
      </c>
      <c r="N14" s="33"/>
      <c r="O14" s="89"/>
      <c r="P14" s="90"/>
      <c r="Q14" s="38"/>
      <c r="R14" s="31"/>
      <c r="S14" s="69"/>
      <c r="T14" s="69"/>
      <c r="U14" s="69"/>
      <c r="V14" s="69"/>
    </row>
    <row r="15" spans="1:22" ht="17.100000000000001" customHeight="1" x14ac:dyDescent="0.2">
      <c r="A15" s="31"/>
      <c r="B15" s="8">
        <f t="shared" si="2"/>
        <v>25200</v>
      </c>
      <c r="C15" s="9"/>
      <c r="D15" s="8">
        <f t="shared" si="0"/>
        <v>2100</v>
      </c>
      <c r="E15" s="9">
        <v>999999</v>
      </c>
      <c r="F15" s="110"/>
      <c r="G15" s="111"/>
      <c r="H15" s="26">
        <v>1</v>
      </c>
      <c r="I15" s="8">
        <f t="shared" si="3"/>
        <v>2100</v>
      </c>
      <c r="J15" s="9">
        <f>E15</f>
        <v>999999</v>
      </c>
      <c r="K15" s="14"/>
      <c r="L15" s="37"/>
      <c r="M15" s="14">
        <f t="shared" si="4"/>
        <v>0</v>
      </c>
      <c r="N15" s="33"/>
      <c r="O15" s="112">
        <f>IF(OR(qsp&gt;0,qsp=0),salmensu-qsp,salmensu-qs)</f>
        <v>0</v>
      </c>
      <c r="P15" s="112"/>
      <c r="Q15" s="41"/>
      <c r="R15" s="31"/>
    </row>
    <row r="16" spans="1:22" ht="8.25" customHeight="1" x14ac:dyDescent="0.2">
      <c r="A16" s="31"/>
      <c r="B16" s="31"/>
      <c r="C16" s="31"/>
      <c r="D16" s="31"/>
      <c r="E16" s="31"/>
      <c r="F16" s="31"/>
      <c r="G16" s="31"/>
      <c r="H16" s="31"/>
      <c r="I16" s="31"/>
      <c r="J16" s="31"/>
      <c r="K16" s="31"/>
      <c r="L16" s="31"/>
      <c r="M16" s="31"/>
      <c r="N16" s="31"/>
      <c r="O16" s="31"/>
      <c r="P16" s="31"/>
      <c r="Q16" s="31"/>
      <c r="R16" s="31"/>
    </row>
    <row r="17" spans="1:18" ht="17.100000000000001" customHeight="1" x14ac:dyDescent="0.2">
      <c r="A17" s="31"/>
      <c r="B17" s="103" t="s">
        <v>3</v>
      </c>
      <c r="C17" s="104"/>
      <c r="D17" s="104"/>
      <c r="E17" s="105"/>
      <c r="F17" s="108" t="s">
        <v>21</v>
      </c>
      <c r="G17" s="109"/>
      <c r="H17" s="31"/>
      <c r="I17" s="31"/>
      <c r="J17" s="31"/>
      <c r="K17" s="31"/>
      <c r="L17" s="31"/>
      <c r="M17" s="31"/>
      <c r="N17" s="31"/>
      <c r="O17" s="31"/>
      <c r="P17" s="31"/>
      <c r="Q17" s="31"/>
      <c r="R17" s="31"/>
    </row>
    <row r="18" spans="1:18" ht="17.100000000000001" customHeight="1" x14ac:dyDescent="0.2">
      <c r="A18" s="31"/>
      <c r="B18" s="2" t="s">
        <v>4</v>
      </c>
      <c r="C18" s="3">
        <v>1690</v>
      </c>
      <c r="D18" s="2" t="s">
        <v>5</v>
      </c>
      <c r="E18" s="28">
        <f>C18/12</f>
        <v>140.83333333333334</v>
      </c>
      <c r="F18" s="99">
        <v>635.71</v>
      </c>
      <c r="G18" s="100"/>
      <c r="H18" s="31"/>
      <c r="I18" s="31"/>
      <c r="J18" s="31"/>
      <c r="K18" s="31"/>
      <c r="L18" s="31"/>
      <c r="M18" s="31"/>
      <c r="N18" s="31"/>
      <c r="O18" s="31"/>
      <c r="P18" s="31"/>
      <c r="Q18" s="31"/>
      <c r="R18" s="31"/>
    </row>
    <row r="19" spans="1:18" x14ac:dyDescent="0.2">
      <c r="A19" s="31"/>
      <c r="B19" s="31"/>
      <c r="C19" s="31"/>
      <c r="D19" s="31"/>
      <c r="E19" s="31"/>
      <c r="F19" s="31"/>
      <c r="G19" s="31"/>
      <c r="H19" s="31"/>
      <c r="I19" s="31"/>
      <c r="J19" s="31"/>
      <c r="K19" s="31"/>
      <c r="L19" s="31"/>
      <c r="M19" s="31"/>
      <c r="N19" s="31"/>
      <c r="O19" s="31"/>
      <c r="P19" s="31"/>
      <c r="Q19" s="31"/>
      <c r="R19" s="31"/>
    </row>
    <row r="20" spans="1:18" x14ac:dyDescent="0.2">
      <c r="A20" s="31"/>
      <c r="B20" s="98"/>
      <c r="C20" s="98"/>
      <c r="D20" s="98"/>
      <c r="E20" s="98"/>
      <c r="F20" s="98"/>
      <c r="G20" s="98"/>
      <c r="H20" s="98"/>
      <c r="I20" s="31"/>
      <c r="J20" s="31"/>
      <c r="K20" s="31"/>
      <c r="L20" s="31"/>
      <c r="M20" s="31"/>
      <c r="N20" s="31"/>
      <c r="O20" s="31"/>
      <c r="P20" s="31"/>
      <c r="Q20" s="31"/>
      <c r="R20" s="31"/>
    </row>
    <row r="21" spans="1:18" x14ac:dyDescent="0.2">
      <c r="A21" s="31"/>
      <c r="B21" s="31"/>
      <c r="C21" s="31"/>
      <c r="D21" s="31"/>
      <c r="E21" s="31"/>
      <c r="F21" s="31"/>
      <c r="G21" s="31"/>
      <c r="H21" s="31"/>
      <c r="I21" s="31"/>
      <c r="J21" s="31"/>
      <c r="K21" s="31"/>
      <c r="L21" s="31"/>
      <c r="M21" s="31"/>
      <c r="N21" s="31"/>
      <c r="O21" s="31"/>
      <c r="P21" s="31"/>
      <c r="Q21" s="31"/>
      <c r="R21" s="31"/>
    </row>
    <row r="22" spans="1:18" ht="54" customHeight="1" x14ac:dyDescent="0.2">
      <c r="A22" s="31"/>
      <c r="B22" s="91" t="s">
        <v>20</v>
      </c>
      <c r="C22" s="92"/>
      <c r="D22" s="92"/>
      <c r="E22" s="92"/>
      <c r="F22" s="92"/>
      <c r="G22" s="92"/>
      <c r="H22" s="92"/>
      <c r="I22" s="92"/>
      <c r="J22" s="92"/>
      <c r="K22" s="92"/>
      <c r="L22" s="92"/>
      <c r="M22" s="92"/>
      <c r="N22" s="92"/>
      <c r="O22" s="92"/>
      <c r="P22" s="93"/>
      <c r="Q22" s="42"/>
      <c r="R22" s="31"/>
    </row>
    <row r="23" spans="1:18" x14ac:dyDescent="0.2">
      <c r="A23" s="31"/>
      <c r="B23" s="31"/>
      <c r="C23" s="31"/>
      <c r="D23" s="31"/>
      <c r="E23" s="31"/>
      <c r="F23" s="31"/>
      <c r="G23" s="31"/>
      <c r="H23" s="31"/>
      <c r="I23" s="31"/>
      <c r="J23" s="31"/>
      <c r="K23" s="31"/>
      <c r="L23" s="31"/>
      <c r="M23" s="31"/>
      <c r="N23" s="31"/>
      <c r="O23" s="31"/>
      <c r="P23" s="31"/>
      <c r="Q23" s="31"/>
      <c r="R23" s="31"/>
    </row>
    <row r="24" spans="1:18" ht="37.5" customHeight="1" x14ac:dyDescent="0.2">
      <c r="A24" s="31"/>
      <c r="B24" s="91" t="s">
        <v>22</v>
      </c>
      <c r="C24" s="92"/>
      <c r="D24" s="92"/>
      <c r="E24" s="92"/>
      <c r="F24" s="92"/>
      <c r="G24" s="92"/>
      <c r="H24" s="92"/>
      <c r="I24" s="92"/>
      <c r="J24" s="92"/>
      <c r="K24" s="92"/>
      <c r="L24" s="92"/>
      <c r="M24" s="92"/>
      <c r="N24" s="92"/>
      <c r="O24" s="92"/>
      <c r="P24" s="93"/>
      <c r="Q24" s="42"/>
      <c r="R24" s="31"/>
    </row>
    <row r="25" spans="1:18" x14ac:dyDescent="0.2">
      <c r="A25" s="31"/>
      <c r="B25" s="31"/>
      <c r="C25" s="31"/>
      <c r="D25" s="31"/>
      <c r="E25" s="31"/>
      <c r="F25" s="31"/>
      <c r="G25" s="31"/>
      <c r="H25" s="31"/>
      <c r="I25" s="31"/>
      <c r="J25" s="31"/>
      <c r="K25" s="31"/>
      <c r="L25" s="31"/>
      <c r="M25" s="31"/>
      <c r="N25" s="31"/>
      <c r="O25" s="31"/>
      <c r="P25" s="31"/>
      <c r="Q25" s="31"/>
      <c r="R25" s="31"/>
    </row>
    <row r="26" spans="1:18" ht="12.75" customHeight="1" x14ac:dyDescent="0.2">
      <c r="B26" s="30"/>
      <c r="C26" s="30"/>
      <c r="D26" s="30"/>
      <c r="E26" s="30"/>
      <c r="F26" s="30"/>
      <c r="G26" s="30"/>
      <c r="H26" s="30"/>
      <c r="I26" s="30"/>
      <c r="J26" s="30"/>
      <c r="K26" s="30"/>
      <c r="L26" s="30"/>
      <c r="M26" s="30"/>
      <c r="N26" s="30"/>
      <c r="O26" s="30"/>
      <c r="P26" s="30"/>
      <c r="Q26" s="30"/>
    </row>
    <row r="27" spans="1:18" x14ac:dyDescent="0.2">
      <c r="B27" s="51" t="s">
        <v>23</v>
      </c>
    </row>
  </sheetData>
  <sheetProtection sheet="1" objects="1" scenarios="1"/>
  <mergeCells count="41">
    <mergeCell ref="B24:P24"/>
    <mergeCell ref="K7:K8"/>
    <mergeCell ref="N7:O7"/>
    <mergeCell ref="B20:H20"/>
    <mergeCell ref="F18:G18"/>
    <mergeCell ref="F10:G10"/>
    <mergeCell ref="H7:H8"/>
    <mergeCell ref="B22:P22"/>
    <mergeCell ref="B17:E17"/>
    <mergeCell ref="I7:J7"/>
    <mergeCell ref="D7:E7"/>
    <mergeCell ref="B7:C7"/>
    <mergeCell ref="F17:G17"/>
    <mergeCell ref="F14:G14"/>
    <mergeCell ref="F15:G15"/>
    <mergeCell ref="O15:P15"/>
    <mergeCell ref="V12:V14"/>
    <mergeCell ref="M4:N4"/>
    <mergeCell ref="M5:N5"/>
    <mergeCell ref="H5:L5"/>
    <mergeCell ref="F7:G8"/>
    <mergeCell ref="S12:S14"/>
    <mergeCell ref="T12:T14"/>
    <mergeCell ref="U12:U14"/>
    <mergeCell ref="H4:L4"/>
    <mergeCell ref="E4:F4"/>
    <mergeCell ref="B5:F6"/>
    <mergeCell ref="F13:G13"/>
    <mergeCell ref="O13:P14"/>
    <mergeCell ref="M3:N3"/>
    <mergeCell ref="B1:K1"/>
    <mergeCell ref="O4:Q4"/>
    <mergeCell ref="F11:G11"/>
    <mergeCell ref="F12:G12"/>
    <mergeCell ref="N8:O8"/>
    <mergeCell ref="B3:D3"/>
    <mergeCell ref="B4:D4"/>
    <mergeCell ref="H3:L3"/>
    <mergeCell ref="M1:P1"/>
    <mergeCell ref="E3:F3"/>
    <mergeCell ref="F9:G9"/>
  </mergeCells>
  <conditionalFormatting sqref="N8:O8">
    <cfRule type="cellIs" dxfId="0" priority="1" stopIfTrue="1" operator="equal">
      <formula>"OUI"</formula>
    </cfRule>
  </conditionalFormatting>
  <printOptions horizontalCentered="1" verticalCentered="1"/>
  <pageMargins left="0.78740157480314965" right="0.78740157480314965" top="0.39370078740157483" bottom="0.39370078740157483" header="0" footer="0"/>
  <pageSetup paperSize="9" scale="8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workbookViewId="0"/>
  </sheetViews>
  <sheetFormatPr baseColWidth="10" defaultRowHeight="12.75" x14ac:dyDescent="0.2"/>
  <sheetData/>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
  <sheetViews>
    <sheetView workbookViewId="0"/>
  </sheetViews>
  <sheetFormatPr baseColWidth="10" defaultRowHeight="12.75" x14ac:dyDescent="0.2"/>
  <sheetData/>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29d3a5c-dba6-4b10-8239-7d18c1329ac3" xsi:nil="true"/>
    <lcf76f155ced4ddcb4097134ff3c332f xmlns="6eb655d9-47f7-4d4b-bf0e-863782d5594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023D4448315547977605A1674ADCFA" ma:contentTypeVersion="12" ma:contentTypeDescription="Crée un document." ma:contentTypeScope="" ma:versionID="f8bb2b802f449fbaf19f00c83b4f586c">
  <xsd:schema xmlns:xsd="http://www.w3.org/2001/XMLSchema" xmlns:xs="http://www.w3.org/2001/XMLSchema" xmlns:p="http://schemas.microsoft.com/office/2006/metadata/properties" xmlns:ns2="6eb655d9-47f7-4d4b-bf0e-863782d5594b" xmlns:ns3="429d3a5c-dba6-4b10-8239-7d18c1329ac3" targetNamespace="http://schemas.microsoft.com/office/2006/metadata/properties" ma:root="true" ma:fieldsID="939219e2b73e89838525909489d28eef" ns2:_="" ns3:_="">
    <xsd:import namespace="6eb655d9-47f7-4d4b-bf0e-863782d5594b"/>
    <xsd:import namespace="429d3a5c-dba6-4b10-8239-7d18c1329ac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655d9-47f7-4d4b-bf0e-863782d55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a6e4bde7-cf7c-4258-8943-b1eeffd9ea72"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9d3a5c-dba6-4b10-8239-7d18c1329ac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f14e67b-62fa-4403-9b8c-2b414c1695bb}" ma:internalName="TaxCatchAll" ma:showField="CatchAllData" ma:web="429d3a5c-dba6-4b10-8239-7d18c1329a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92223E-65F9-4C87-A35A-F0301FAD00F3}">
  <ds:schemaRefs>
    <ds:schemaRef ds:uri="http://schemas.microsoft.com/sharepoint/v3/contenttype/forms"/>
  </ds:schemaRefs>
</ds:datastoreItem>
</file>

<file path=customXml/itemProps2.xml><?xml version="1.0" encoding="utf-8"?>
<ds:datastoreItem xmlns:ds="http://schemas.openxmlformats.org/officeDocument/2006/customXml" ds:itemID="{292A3AD9-0A69-4CD3-863A-887757920544}">
  <ds:schemaRefs>
    <ds:schemaRef ds:uri="http://schemas.microsoft.com/office/2006/metadata/properties"/>
    <ds:schemaRef ds:uri="http://schemas.microsoft.com/office/infopath/2007/PartnerControls"/>
    <ds:schemaRef ds:uri="429d3a5c-dba6-4b10-8239-7d18c1329ac3"/>
    <ds:schemaRef ds:uri="6eb655d9-47f7-4d4b-bf0e-863782d5594b"/>
  </ds:schemaRefs>
</ds:datastoreItem>
</file>

<file path=customXml/itemProps3.xml><?xml version="1.0" encoding="utf-8"?>
<ds:datastoreItem xmlns:ds="http://schemas.openxmlformats.org/officeDocument/2006/customXml" ds:itemID="{4544A486-4440-4D63-9212-0D787C1F3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655d9-47f7-4d4b-bf0e-863782d5594b"/>
    <ds:schemaRef ds:uri="429d3a5c-dba6-4b10-8239-7d18c1329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Feuil1</vt:lpstr>
      <vt:lpstr>Feuil2</vt:lpstr>
      <vt:lpstr>Feuil3</vt:lpstr>
      <vt:lpstr>augmperscharge</vt:lpstr>
      <vt:lpstr>perscharge</vt:lpstr>
      <vt:lpstr>qs</vt:lpstr>
      <vt:lpstr>qsp</vt:lpstr>
      <vt:lpstr>rmi</vt:lpstr>
      <vt:lpstr>salmensu</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MASSCRIER</dc:creator>
  <cp:lastModifiedBy>FPMD FORMATIONS – Dominique MASSACRIER</cp:lastModifiedBy>
  <cp:lastPrinted>2010-08-02T13:10:33Z</cp:lastPrinted>
  <dcterms:created xsi:type="dcterms:W3CDTF">2000-12-04T17:02:04Z</dcterms:created>
  <dcterms:modified xsi:type="dcterms:W3CDTF">2024-05-02T13:34:05Z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0x0101005E023D4448315547977605A1674ADCFA</vt:lpwstr>
  </property>
  <property fmtid="{D5CDD505-2E9C-101B-9397-08002B2CF9AE}" pid="3" name="MediaServiceImageTags">
    <vt:lpwstr/>
  </property>
</Properties>
</file>