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alcul SFT" sheetId="1" r:id="rId1"/>
    <sheet name="Evolution valeur du poin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<sst xmlns="http://schemas.openxmlformats.org/spreadsheetml/2006/main" count="24" uniqueCount="23">
  <si>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indice de l'agent</t>
  </si>
  <si>
    <t>nombre d'enfants</t>
  </si>
  <si>
    <t>Valeur annuelle du point</t>
  </si>
  <si>
    <t>Agent à temps incomplet ?</t>
  </si>
  <si>
    <t>Agent à temps partiel ?</t>
  </si>
  <si>
    <t>SFT versé si agent à temps complet</t>
  </si>
  <si>
    <t>non</t>
  </si>
  <si>
    <t>se reporter au feuillet suivant</t>
  </si>
  <si>
    <t>Evolution de la valeur du point depuis le 01/07/2005 :</t>
  </si>
  <si>
    <t>01/07/2005 = 53,2847 €</t>
  </si>
  <si>
    <t>01/11/2005 = 53,7110 €</t>
  </si>
  <si>
    <t>01/07/2006 = 53,9795 €</t>
  </si>
  <si>
    <t>01/02/2007 = 54,4113 €</t>
  </si>
  <si>
    <t>01/03/2008 = 54,6834 €</t>
  </si>
  <si>
    <t>01/10/2008 = 54,8475 €</t>
  </si>
  <si>
    <t>01/07/2009 = 55,1217 €</t>
  </si>
  <si>
    <t>01/10/2009 = 55,2871 €</t>
  </si>
  <si>
    <t>01/07/2010 = 55,5635 €</t>
  </si>
  <si>
    <t>01/07/2016 = 55,8969 €</t>
  </si>
  <si>
    <t>01/02/2017 = 56,2323 €</t>
  </si>
  <si>
    <t>01/07/2022 = 58,2004 €</t>
  </si>
  <si>
    <t>01/07/2023 = 59,0734 €</t>
  </si>
  <si>
    <t>Calculateur SFT au 01/01/2024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</si>
</sst>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6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u val="single"/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2">
    <xf numFmtId="0" fontId="0" fillId="0" borderId="0" xfId="0" applyAlignment="1">
      <alignment/>
    </xf>
    <xf numFmtId="9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 locked="0"/>
    </xf>
    <xf numFmtId="2" fontId="3" fillId="0" borderId="0" xfId="0" applyNumberFormat="1" applyFont="1" applyAlignment="1">
      <alignment/>
    </xf>
    <xf numFmtId="2" fontId="3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33" borderId="0" xfId="0" applyFill="1" applyAlignment="1" applyProtection="1">
      <alignment horizontal="right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C5" sqref="C5"/>
    </sheetView>
  </sheetViews>
  <sheetFormatPr defaultColWidth="11.421875" defaultRowHeight="12.75"/>
  <cols>
    <col min="2" max="2" width="44.28125" style="0" customWidth="1"/>
    <col min="3" max="3" width="17.421875" style="0" customWidth="1"/>
    <col min="4" max="4" width="18.00390625" style="0" customWidth="1"/>
    <col min="6" max="6" width="11.8515625" style="0" customWidth="1"/>
    <col min="7" max="7" width="1.28515625" style="0" customWidth="1"/>
  </cols>
  <sheetData>
    <row r="1" spans="2:3" ht="30.75" customHeight="1">
      <c r="B1" s="19" t="s">
        <v>22</v>
      </c>
      <c r="C1" s="19"/>
    </row>
    <row r="3" spans="2:5" ht="12.75">
      <c r="B3" s="3" t="s">
        <v>2</v>
      </c>
      <c r="C3" s="4">
        <v>59.0734</v>
      </c>
      <c r="D3" s="21" t="s">
        <v>7</v>
      </c>
      <c r="E3" s="21"/>
    </row>
    <row r="4" ht="12.75">
      <c r="B4" s="3"/>
    </row>
    <row r="5" spans="2:3" ht="12.75">
      <c r="B5" s="3" t="s">
        <v>0</v>
      </c>
      <c r="C5" s="4">
        <v>400</v>
      </c>
    </row>
    <row r="6" ht="12.75">
      <c r="B6" s="3"/>
    </row>
    <row r="7" spans="2:3" ht="12.75">
      <c r="B7" s="3" t="s">
        <v>1</v>
      </c>
      <c r="C7" s="4">
        <v>2</v>
      </c>
    </row>
    <row r="8" ht="12.75">
      <c r="B8" s="3"/>
    </row>
    <row r="9" spans="2:7" ht="12.75">
      <c r="B9" s="3"/>
      <c r="G9" s="2">
        <f>IF(C7=0,0,IF(C7=1,2.29,IF(C7=2,10.67+0.03*C3/12*454,IF(C7=3,15.24+0.08*C3/12*454,15.24+4.57*(C7-3)+((C7-3)*0.06+0.08)*C3/12*454))))</f>
        <v>77.718309</v>
      </c>
    </row>
    <row r="10" ht="13.5" thickBot="1">
      <c r="B10" s="3"/>
    </row>
    <row r="11" spans="1:3" ht="24" thickBot="1">
      <c r="A11" s="20" t="s">
        <v>5</v>
      </c>
      <c r="B11" s="20"/>
      <c r="C11" s="6">
        <f>IF(C7=0,0,IF(C7=1,2.29,IF(C7=2,10.67+0.03*C3/12*MEDIAN(454,722,C5),IF(C7=3,15.24+0.08*C3/12*MEDIAN(C5,454,722),15.24+4.57*(C7-3)+((C7-3)*0.06+0.08)*C3/12*MEDIAN(C5,454,722)))))</f>
        <v>77.718309</v>
      </c>
    </row>
    <row r="12" ht="33.75" customHeight="1">
      <c r="B12" s="3"/>
    </row>
    <row r="13" spans="2:3" ht="12.75">
      <c r="B13" s="3" t="s">
        <v>3</v>
      </c>
      <c r="C13" s="12" t="s">
        <v>6</v>
      </c>
    </row>
    <row r="14" spans="2:3" ht="12.75">
      <c r="B14" s="3" t="s">
        <v>4</v>
      </c>
      <c r="C14" s="12" t="s">
        <v>6</v>
      </c>
    </row>
    <row r="15" spans="2:3" ht="12.75">
      <c r="B15" s="3"/>
      <c r="C15" s="10"/>
    </row>
    <row r="16" spans="2:3" ht="12.75">
      <c r="B16" s="3"/>
      <c r="C16" s="10"/>
    </row>
    <row r="17" spans="3:4" ht="15">
      <c r="C17" s="11">
        <f>IF(OR(C13="oui",C14="oui"),"Numérateur","")</f>
      </c>
      <c r="D17" s="11">
        <f>IF(OR(C13="oui",C14="oui"),"Dénominateur","")</f>
      </c>
    </row>
    <row r="18" spans="1:4" ht="20.25">
      <c r="A18" s="18">
        <f>IF(OR(C13="oui",C14="oui"),"Indiquez la fraction de rémunération :","")</f>
      </c>
      <c r="B18" s="18"/>
      <c r="C18" s="14"/>
      <c r="D18" s="13"/>
    </row>
    <row r="19" ht="12.75">
      <c r="D19" s="1"/>
    </row>
    <row r="20" spans="2:3" ht="23.25">
      <c r="B20" s="7">
        <f>IF(C13="oui","SFT versé","")</f>
      </c>
      <c r="C20" s="9">
        <f>IF(C13="oui",C11*C18/D18,"")</f>
      </c>
    </row>
    <row r="21" spans="2:3" ht="23.25">
      <c r="B21" s="8">
        <f>IF(C14="oui","SFT versé","")</f>
      </c>
      <c r="C21" s="5">
        <f>IF(C14="oui",MAX(G9,C11*C18/D18),"")</f>
      </c>
    </row>
  </sheetData>
  <sheetProtection sheet="1"/>
  <mergeCells count="4">
    <mergeCell ref="A18:B18"/>
    <mergeCell ref="B1:C1"/>
    <mergeCell ref="A11:B11"/>
    <mergeCell ref="D3:E3"/>
  </mergeCells>
  <dataValidations count="3">
    <dataValidation type="list" allowBlank="1" showInputMessage="1" showErrorMessage="1" errorTitle="erreur de saisie" error="Donnée proposée non valide" sqref="C18">
      <formula1>"6,32,50,60,70,80,90"</formula1>
    </dataValidation>
    <dataValidation type="list" allowBlank="1" showInputMessage="1" showErrorMessage="1" errorTitle="Erreur de saisie" error="Donnée proposée non valide" sqref="D18">
      <formula1>"7,35,100"</formula1>
    </dataValidation>
    <dataValidation type="list" allowBlank="1" showInputMessage="1" showErrorMessage="1" errorTitle="erreur" error="saisie non valide" sqref="C13:C14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7"/>
  <sheetViews>
    <sheetView showGridLines="0" zoomScalePageLayoutView="0" workbookViewId="0" topLeftCell="A1">
      <selection activeCell="F17" sqref="F17"/>
    </sheetView>
  </sheetViews>
  <sheetFormatPr defaultColWidth="11.421875" defaultRowHeight="12.75"/>
  <sheetData>
    <row r="3" ht="18.75">
      <c r="D3" s="15" t="s">
        <v>8</v>
      </c>
    </row>
    <row r="4" ht="12.75">
      <c r="B4" s="16"/>
    </row>
    <row r="5" ht="15.75">
      <c r="D5" s="17" t="s">
        <v>9</v>
      </c>
    </row>
    <row r="6" ht="15.75">
      <c r="D6" s="17" t="s">
        <v>10</v>
      </c>
    </row>
    <row r="7" ht="15.75">
      <c r="D7" s="17" t="s">
        <v>11</v>
      </c>
    </row>
    <row r="8" ht="15.75">
      <c r="D8" s="17" t="s">
        <v>12</v>
      </c>
    </row>
    <row r="9" ht="15.75">
      <c r="D9" s="17" t="s">
        <v>13</v>
      </c>
    </row>
    <row r="10" ht="15.75">
      <c r="D10" s="17" t="s">
        <v>14</v>
      </c>
    </row>
    <row r="11" ht="15.75">
      <c r="D11" s="17" t="s">
        <v>15</v>
      </c>
    </row>
    <row r="12" ht="15.75">
      <c r="D12" s="17" t="s">
        <v>16</v>
      </c>
    </row>
    <row r="13" ht="15.75">
      <c r="D13" s="17" t="s">
        <v>17</v>
      </c>
    </row>
    <row r="14" ht="15.75">
      <c r="D14" s="17" t="s">
        <v>18</v>
      </c>
    </row>
    <row r="15" ht="15.75">
      <c r="D15" s="17" t="s">
        <v>19</v>
      </c>
    </row>
    <row r="16" ht="15.75">
      <c r="D16" s="17" t="s">
        <v>20</v>
      </c>
    </row>
    <row r="17" ht="15.75">
      <c r="D17" s="17" t="s">
        <v>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FPMD FORMATIONS – Dominique MASSACRIER</cp:lastModifiedBy>
  <dcterms:created xsi:type="dcterms:W3CDTF">1996-10-21T11:03:58Z</dcterms:created>
  <dcterms:modified xsi:type="dcterms:W3CDTF">2024-01-05T08:53:48Z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