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fpmd.sharepoint.com/sites/FPMDFORMATIONS/Documents partages/FPMD/Fichiers Calculs 2024/"/>
    </mc:Choice>
  </mc:AlternateContent>
  <xr:revisionPtr revIDLastSave="14" documentId="13_ncr:1_{1358EA2B-86E1-44BD-8152-2473D4BE7AC1}" xr6:coauthVersionLast="47" xr6:coauthVersionMax="47" xr10:uidLastSave="{1DAE0531-8BCC-42D8-AE0B-797AACF18AD8}"/>
  <bookViews>
    <workbookView xWindow="-120" yWindow="-120" windowWidth="20730" windowHeight="11160" firstSheet="3" activeTab="3" xr2:uid="{00000000-000D-0000-FFFF-FFFF00000000}"/>
  </bookViews>
  <sheets>
    <sheet name="avant 01-2006" sheetId="1" state="hidden" r:id="rId1"/>
    <sheet name="A.C janvier 2006" sheetId="4" state="hidden" r:id="rId2"/>
    <sheet name="A.C janvier 2011" sheetId="5" state="hidden" r:id="rId3"/>
    <sheet name="1er Janvier 2024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8" l="1"/>
  <c r="C4" i="8"/>
  <c r="C13" i="8"/>
  <c r="C20" i="8" s="1"/>
  <c r="C13" i="4"/>
  <c r="C20" i="4" s="1"/>
  <c r="C23" i="4" s="1"/>
  <c r="C17" i="4"/>
  <c r="G11" i="5"/>
  <c r="C13" i="5"/>
  <c r="C20" i="5" s="1"/>
  <c r="C23" i="5" s="1"/>
  <c r="C17" i="5"/>
  <c r="C13" i="1"/>
  <c r="C17" i="1"/>
  <c r="C20" i="1"/>
  <c r="C23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ADM1</author>
  </authors>
  <commentList>
    <comment ref="C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ADM1:</t>
        </r>
        <r>
          <rPr>
            <sz val="8"/>
            <color indexed="81"/>
            <rFont val="Tahoma"/>
            <family val="2"/>
          </rPr>
          <t xml:space="preserve">
Insérer 90,80,70,60 ou 50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ADM1</author>
  </authors>
  <commentList>
    <comment ref="C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ADM1:</t>
        </r>
        <r>
          <rPr>
            <sz val="8"/>
            <color indexed="81"/>
            <rFont val="Tahoma"/>
            <family val="2"/>
          </rPr>
          <t xml:space="preserve">
Insérer 90,80,70,60 ou 50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ADM1</author>
  </authors>
  <commentList>
    <comment ref="C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ADM1:</t>
        </r>
        <r>
          <rPr>
            <sz val="8"/>
            <color indexed="81"/>
            <rFont val="Tahoma"/>
            <family val="2"/>
          </rPr>
          <t xml:space="preserve">
Insérer 90,80,70,60 ou 50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ADM1</author>
  </authors>
  <commentList>
    <comment ref="C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ADM1:</t>
        </r>
        <r>
          <rPr>
            <sz val="8"/>
            <color indexed="81"/>
            <rFont val="Tahoma"/>
            <family val="2"/>
          </rPr>
          <t xml:space="preserve">
Insérer 90,80,70,60 ou 50</t>
        </r>
      </text>
    </comment>
  </commentList>
</comments>
</file>

<file path=xl/sharedStrings.xml><?xml version="1.0" encoding="utf-8"?>
<sst xmlns="http://schemas.openxmlformats.org/spreadsheetml/2006/main" count="35" uniqueCount="11">
  <si>
    <t>Indice majoré</t>
  </si>
  <si>
    <t>Traitement Brut</t>
  </si>
  <si>
    <t>Valeur du point mensuel</t>
  </si>
  <si>
    <t>Quotité travaillée</t>
  </si>
  <si>
    <t>Surcotisation pension civile des agents à temps partiels</t>
  </si>
  <si>
    <t>Pension civile sans surcotisation</t>
  </si>
  <si>
    <t xml:space="preserve">Pension Civile surcotisée </t>
  </si>
  <si>
    <t>NB :</t>
  </si>
  <si>
    <t>Différence</t>
  </si>
  <si>
    <t>Surcotisation pension civile des agents à temps partiel 2011</t>
  </si>
  <si>
    <t>Surcotisation pension civile des agents à temps partiel à/c 1er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</si>
</sst>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2" fontId="0" fillId="0" borderId="0" xfId="0" applyNumberFormat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/>
    <xf numFmtId="0" fontId="4" fillId="0" borderId="0" xfId="0" applyFont="1" applyAlignment="1">
      <alignment horizontal="center"/>
    </xf>
    <xf numFmtId="2" fontId="7" fillId="4" borderId="1" xfId="0" applyNumberFormat="1" applyFont="1" applyFill="1" applyBorder="1"/>
    <xf numFmtId="2" fontId="7" fillId="4" borderId="1" xfId="0" applyNumberFormat="1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"/>
  <sheetViews>
    <sheetView showGridLines="0" workbookViewId="0">
      <selection activeCell="C10" sqref="C10"/>
    </sheetView>
  </sheetViews>
  <sheetFormatPr baseColWidth="10" defaultRowHeight="12.75" x14ac:dyDescent="0.2"/>
  <cols>
    <col min="2" max="2" width="33.140625" style="2" customWidth="1"/>
  </cols>
  <sheetData>
    <row r="2" spans="1:6" ht="18.75" x14ac:dyDescent="0.3">
      <c r="A2" s="17" t="s">
        <v>4</v>
      </c>
      <c r="B2" s="17"/>
      <c r="C2" s="17"/>
      <c r="D2" s="17"/>
      <c r="E2" s="17"/>
      <c r="F2" s="17"/>
    </row>
    <row r="4" spans="1:6" x14ac:dyDescent="0.2">
      <c r="B4" s="2" t="s">
        <v>2</v>
      </c>
      <c r="C4" s="1">
        <v>4.4759099999999998</v>
      </c>
    </row>
    <row r="5" spans="1:6" x14ac:dyDescent="0.2">
      <c r="C5" s="1"/>
    </row>
    <row r="6" spans="1:6" x14ac:dyDescent="0.2">
      <c r="C6" s="1"/>
    </row>
    <row r="8" spans="1:6" x14ac:dyDescent="0.2">
      <c r="B8" s="3" t="s">
        <v>3</v>
      </c>
      <c r="C8" s="4">
        <v>90</v>
      </c>
    </row>
    <row r="9" spans="1:6" x14ac:dyDescent="0.2">
      <c r="B9" s="3" t="s">
        <v>0</v>
      </c>
      <c r="C9" s="4">
        <v>489</v>
      </c>
    </row>
    <row r="10" spans="1:6" x14ac:dyDescent="0.2">
      <c r="B10" s="5"/>
      <c r="C10" s="2"/>
    </row>
    <row r="11" spans="1:6" x14ac:dyDescent="0.2">
      <c r="B11" s="5"/>
      <c r="C11" s="2"/>
    </row>
    <row r="13" spans="1:6" s="9" customFormat="1" ht="18" x14ac:dyDescent="0.25">
      <c r="B13" s="10" t="s">
        <v>1</v>
      </c>
      <c r="C13" s="11">
        <f>IF(C8=90,32/35*C9*C4,IF(C8=80,6/7*C9*C4,IF(C8=70,0.7*C9*C4,IF(C8=60,0.6*C9*C4,IF(C8=50,0.5*C9*C4,"Erreur")))))</f>
        <v>2001.1154194285714</v>
      </c>
    </row>
    <row r="14" spans="1:6" x14ac:dyDescent="0.2">
      <c r="C14" s="6"/>
    </row>
    <row r="15" spans="1:6" x14ac:dyDescent="0.2">
      <c r="C15" s="6"/>
    </row>
    <row r="17" spans="1:3" s="9" customFormat="1" ht="18" x14ac:dyDescent="0.25">
      <c r="B17" s="7" t="s">
        <v>6</v>
      </c>
      <c r="C17" s="8">
        <f>C9*C4*IF(C8=90,0.0985,IF(C8=80,0.1184,IF(C8=70,0.1384,IF(C8=60,0.1583,IF(C8=50,0.1783,"Erreur")))))</f>
        <v>215.58891901500002</v>
      </c>
    </row>
    <row r="20" spans="1:3" ht="18" x14ac:dyDescent="0.25">
      <c r="A20" s="14" t="s">
        <v>7</v>
      </c>
      <c r="B20" s="12" t="s">
        <v>5</v>
      </c>
      <c r="C20" s="13">
        <f>0.0785*C13</f>
        <v>157.08756042514287</v>
      </c>
    </row>
  </sheetData>
  <mergeCells count="1">
    <mergeCell ref="A2:F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3"/>
  <sheetViews>
    <sheetView showGridLines="0" workbookViewId="0">
      <selection activeCell="C10" sqref="C10"/>
    </sheetView>
  </sheetViews>
  <sheetFormatPr baseColWidth="10" defaultRowHeight="12.75" x14ac:dyDescent="0.2"/>
  <cols>
    <col min="2" max="2" width="33.140625" style="2" customWidth="1"/>
  </cols>
  <sheetData>
    <row r="2" spans="1:6" ht="18.75" x14ac:dyDescent="0.3">
      <c r="A2" s="17" t="s">
        <v>4</v>
      </c>
      <c r="B2" s="17"/>
      <c r="C2" s="17"/>
      <c r="D2" s="17"/>
      <c r="E2" s="17"/>
      <c r="F2" s="17"/>
    </row>
    <row r="4" spans="1:6" x14ac:dyDescent="0.2">
      <c r="B4" s="2" t="s">
        <v>2</v>
      </c>
      <c r="C4" s="1">
        <v>4.6072579999999999</v>
      </c>
    </row>
    <row r="5" spans="1:6" x14ac:dyDescent="0.2">
      <c r="C5" s="1"/>
    </row>
    <row r="6" spans="1:6" x14ac:dyDescent="0.2">
      <c r="C6" s="1"/>
    </row>
    <row r="8" spans="1:6" x14ac:dyDescent="0.2">
      <c r="B8" s="3" t="s">
        <v>3</v>
      </c>
      <c r="C8" s="4">
        <v>50</v>
      </c>
    </row>
    <row r="9" spans="1:6" x14ac:dyDescent="0.2">
      <c r="B9" s="3" t="s">
        <v>0</v>
      </c>
      <c r="C9" s="4">
        <v>457</v>
      </c>
    </row>
    <row r="10" spans="1:6" x14ac:dyDescent="0.2">
      <c r="B10" s="5"/>
      <c r="C10" s="2"/>
    </row>
    <row r="11" spans="1:6" x14ac:dyDescent="0.2">
      <c r="B11" s="5"/>
      <c r="C11" s="2"/>
    </row>
    <row r="13" spans="1:6" s="9" customFormat="1" ht="18" x14ac:dyDescent="0.25">
      <c r="B13" s="10" t="s">
        <v>1</v>
      </c>
      <c r="C13" s="11">
        <f>IF(C8=90,32/35*C9*C4,IF(C8=80,6/7*C9*C4,IF(C8=70,0.7*C9*C4,IF(C8=60,0.6*C9*C4,IF(C8=50,0.5*C9*C4,"Erreur")))))</f>
        <v>1052.7584529999999</v>
      </c>
    </row>
    <row r="14" spans="1:6" x14ac:dyDescent="0.2">
      <c r="C14" s="6"/>
    </row>
    <row r="15" spans="1:6" x14ac:dyDescent="0.2">
      <c r="C15" s="6"/>
    </row>
    <row r="17" spans="1:3" s="9" customFormat="1" ht="18" x14ac:dyDescent="0.25">
      <c r="B17" s="7" t="s">
        <v>6</v>
      </c>
      <c r="C17" s="8">
        <f>C9*C4*IF(C8=90,0.0988,IF(C8=80,0.119,IF(C8=70,0.1393,IF(C8=60,0.1596,IF(C8=50,0.1799,"Erreur")))))</f>
        <v>378.78249138939998</v>
      </c>
    </row>
    <row r="20" spans="1:3" ht="18" x14ac:dyDescent="0.25">
      <c r="A20" s="14" t="s">
        <v>7</v>
      </c>
      <c r="B20" s="12" t="s">
        <v>5</v>
      </c>
      <c r="C20" s="13">
        <f>0.0785*C13</f>
        <v>82.641538560499995</v>
      </c>
    </row>
    <row r="23" spans="1:3" ht="18" x14ac:dyDescent="0.25">
      <c r="B23" s="16" t="s">
        <v>8</v>
      </c>
      <c r="C23" s="15">
        <f>C17-C20</f>
        <v>296.14095282889997</v>
      </c>
    </row>
  </sheetData>
  <mergeCells count="1">
    <mergeCell ref="A2:F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3"/>
  <sheetViews>
    <sheetView showGridLines="0" workbookViewId="0">
      <selection activeCell="C10" sqref="C10"/>
    </sheetView>
  </sheetViews>
  <sheetFormatPr baseColWidth="10" defaultRowHeight="12.75" x14ac:dyDescent="0.2"/>
  <cols>
    <col min="2" max="2" width="33.140625" style="2" customWidth="1"/>
  </cols>
  <sheetData>
    <row r="2" spans="1:7" ht="18.75" x14ac:dyDescent="0.3">
      <c r="A2" s="17" t="s">
        <v>9</v>
      </c>
      <c r="B2" s="17"/>
      <c r="C2" s="17"/>
      <c r="D2" s="17"/>
      <c r="E2" s="17"/>
      <c r="F2" s="17"/>
    </row>
    <row r="4" spans="1:7" x14ac:dyDescent="0.2">
      <c r="B4" s="2" t="s">
        <v>2</v>
      </c>
      <c r="C4" s="1">
        <v>4.6302919999999999</v>
      </c>
    </row>
    <row r="5" spans="1:7" x14ac:dyDescent="0.2">
      <c r="C5" s="1"/>
    </row>
    <row r="6" spans="1:7" x14ac:dyDescent="0.2">
      <c r="C6" s="1"/>
    </row>
    <row r="8" spans="1:7" x14ac:dyDescent="0.2">
      <c r="B8" s="3" t="s">
        <v>3</v>
      </c>
      <c r="C8" s="4">
        <v>60</v>
      </c>
      <c r="G8">
        <v>0.5</v>
      </c>
    </row>
    <row r="9" spans="1:7" x14ac:dyDescent="0.2">
      <c r="B9" s="3" t="s">
        <v>0</v>
      </c>
      <c r="C9" s="4">
        <v>350</v>
      </c>
    </row>
    <row r="10" spans="1:7" x14ac:dyDescent="0.2">
      <c r="B10" s="5"/>
      <c r="C10" s="2"/>
    </row>
    <row r="11" spans="1:7" x14ac:dyDescent="0.2">
      <c r="B11" s="5"/>
      <c r="C11" s="2"/>
      <c r="G11">
        <f>28.336-20.216*G8</f>
        <v>18.227999999999998</v>
      </c>
    </row>
    <row r="13" spans="1:7" s="9" customFormat="1" ht="18" x14ac:dyDescent="0.25">
      <c r="B13" s="10" t="s">
        <v>1</v>
      </c>
      <c r="C13" s="11">
        <f>IF(C8=90,32/35*C9*C4,IF(C8=80,6/7*C9*C4,IF(C8=70,0.7*C9*C4,IF(C8=60,0.6*C9*C4,IF(C8=50,0.5*C9*C4,"Erreur")))))</f>
        <v>972.36131999999998</v>
      </c>
    </row>
    <row r="14" spans="1:7" x14ac:dyDescent="0.2">
      <c r="C14" s="6"/>
    </row>
    <row r="15" spans="1:7" x14ac:dyDescent="0.2">
      <c r="C15" s="6"/>
    </row>
    <row r="17" spans="1:3" s="9" customFormat="1" ht="18" x14ac:dyDescent="0.25">
      <c r="B17" s="7" t="s">
        <v>6</v>
      </c>
      <c r="C17" s="8">
        <f>C9*C4*IF(C8=90,0.1014,IF(C8=80,0.1216,IF(C8=70,0.1418,IF(C8=60,0.1621,IF(C8=50,0.1823,"Erreur")))))</f>
        <v>262.69961661999997</v>
      </c>
    </row>
    <row r="20" spans="1:3" ht="18" x14ac:dyDescent="0.25">
      <c r="A20" s="14" t="s">
        <v>7</v>
      </c>
      <c r="B20" s="12" t="s">
        <v>5</v>
      </c>
      <c r="C20" s="13">
        <f>0.0812*C13</f>
        <v>78.955739183999995</v>
      </c>
    </row>
    <row r="23" spans="1:3" ht="18" x14ac:dyDescent="0.25">
      <c r="B23" s="16" t="s">
        <v>8</v>
      </c>
      <c r="C23" s="15">
        <f>C17-C20</f>
        <v>183.74387743599999</v>
      </c>
    </row>
  </sheetData>
  <mergeCells count="1">
    <mergeCell ref="A2:F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3"/>
  <sheetViews>
    <sheetView showGridLines="0" tabSelected="1" workbookViewId="0">
      <selection activeCell="E13" sqref="E13"/>
    </sheetView>
  </sheetViews>
  <sheetFormatPr baseColWidth="10" defaultRowHeight="12.75" x14ac:dyDescent="0.2"/>
  <cols>
    <col min="2" max="2" width="33.140625" style="2" customWidth="1"/>
  </cols>
  <sheetData>
    <row r="2" spans="1:7" ht="18.75" x14ac:dyDescent="0.3">
      <c r="A2" s="17" t="s">
        <v>10</v>
      </c>
      <c r="B2" s="17"/>
      <c r="C2" s="17"/>
      <c r="D2" s="17"/>
      <c r="E2" s="17"/>
      <c r="F2" s="17"/>
      <c r="G2" s="17"/>
    </row>
    <row r="4" spans="1:7" x14ac:dyDescent="0.2">
      <c r="B4" s="2" t="s">
        <v>2</v>
      </c>
      <c r="C4" s="1">
        <f>59.0734/12</f>
        <v>4.9227833333333333</v>
      </c>
    </row>
    <row r="5" spans="1:7" x14ac:dyDescent="0.2">
      <c r="C5" s="1"/>
    </row>
    <row r="6" spans="1:7" x14ac:dyDescent="0.2">
      <c r="C6" s="1"/>
    </row>
    <row r="8" spans="1:7" x14ac:dyDescent="0.2">
      <c r="B8" s="3" t="s">
        <v>3</v>
      </c>
      <c r="C8" s="4">
        <v>50</v>
      </c>
    </row>
    <row r="9" spans="1:7" x14ac:dyDescent="0.2">
      <c r="B9" s="3" t="s">
        <v>0</v>
      </c>
      <c r="C9" s="4">
        <v>0</v>
      </c>
    </row>
    <row r="10" spans="1:7" x14ac:dyDescent="0.2">
      <c r="B10" s="5"/>
      <c r="C10" s="2"/>
    </row>
    <row r="11" spans="1:7" x14ac:dyDescent="0.2">
      <c r="B11" s="5"/>
      <c r="C11" s="2"/>
    </row>
    <row r="13" spans="1:7" s="9" customFormat="1" ht="18" x14ac:dyDescent="0.25">
      <c r="B13" s="10" t="s">
        <v>1</v>
      </c>
      <c r="C13" s="11">
        <f>IF(C8=90,32/35*C9*C4,IF(C8=80,6/7*C9*C4,IF(C8=70,0.7*C9*C4,IF(C8=60,0.6*C9*C4,IF(C8=50,0.5*C9*C4,"Erreur")))))</f>
        <v>0</v>
      </c>
    </row>
    <row r="14" spans="1:7" x14ac:dyDescent="0.2">
      <c r="C14" s="6"/>
    </row>
    <row r="15" spans="1:7" x14ac:dyDescent="0.2">
      <c r="C15" s="6"/>
    </row>
    <row r="17" spans="1:3" s="9" customFormat="1" ht="18" x14ac:dyDescent="0.25">
      <c r="B17" s="7" t="s">
        <v>6</v>
      </c>
      <c r="C17" s="8">
        <f>C9*C4*IF(C8=90,0.1341,IF(C8=80,0.1572,IF(C8=70,0.1803,IF(C8=60,0.2034,IF(C8=50,0.2265,"Erreur")))))</f>
        <v>0</v>
      </c>
    </row>
    <row r="20" spans="1:3" ht="18" x14ac:dyDescent="0.25">
      <c r="A20" s="14" t="s">
        <v>7</v>
      </c>
      <c r="B20" s="12" t="s">
        <v>5</v>
      </c>
      <c r="C20" s="13">
        <f>0.111*C13</f>
        <v>0</v>
      </c>
    </row>
    <row r="23" spans="1:3" ht="18" x14ac:dyDescent="0.25">
      <c r="B23" s="16" t="s">
        <v>8</v>
      </c>
      <c r="C23" s="15">
        <f>C17-C20</f>
        <v>0</v>
      </c>
    </row>
  </sheetData>
  <mergeCells count="1">
    <mergeCell ref="A2:G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9d3a5c-dba6-4b10-8239-7d18c1329ac3" xsi:nil="true"/>
    <lcf76f155ced4ddcb4097134ff3c332f xmlns="6eb655d9-47f7-4d4b-bf0e-863782d5594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023D4448315547977605A1674ADCFA" ma:contentTypeVersion="12" ma:contentTypeDescription="Crée un document." ma:contentTypeScope="" ma:versionID="f8bb2b802f449fbaf19f00c83b4f586c">
  <xsd:schema xmlns:xsd="http://www.w3.org/2001/XMLSchema" xmlns:xs="http://www.w3.org/2001/XMLSchema" xmlns:p="http://schemas.microsoft.com/office/2006/metadata/properties" xmlns:ns2="6eb655d9-47f7-4d4b-bf0e-863782d5594b" xmlns:ns3="429d3a5c-dba6-4b10-8239-7d18c1329ac3" targetNamespace="http://schemas.microsoft.com/office/2006/metadata/properties" ma:root="true" ma:fieldsID="939219e2b73e89838525909489d28eef" ns2:_="" ns3:_="">
    <xsd:import namespace="6eb655d9-47f7-4d4b-bf0e-863782d5594b"/>
    <xsd:import namespace="429d3a5c-dba6-4b10-8239-7d18c1329a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655d9-47f7-4d4b-bf0e-863782d55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a6e4bde7-cf7c-4258-8943-b1eeffd9ea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d3a5c-dba6-4b10-8239-7d18c1329ac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f14e67b-62fa-4403-9b8c-2b414c1695bb}" ma:internalName="TaxCatchAll" ma:showField="CatchAllData" ma:web="429d3a5c-dba6-4b10-8239-7d18c1329a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4B9055-21DD-4F08-9177-3DD8EEB61B7E}">
  <ds:schemaRefs>
    <ds:schemaRef ds:uri="http://schemas.microsoft.com/office/2006/metadata/properties"/>
    <ds:schemaRef ds:uri="http://schemas.microsoft.com/office/infopath/2007/PartnerControls"/>
    <ds:schemaRef ds:uri="429d3a5c-dba6-4b10-8239-7d18c1329ac3"/>
    <ds:schemaRef ds:uri="6eb655d9-47f7-4d4b-bf0e-863782d5594b"/>
  </ds:schemaRefs>
</ds:datastoreItem>
</file>

<file path=customXml/itemProps2.xml><?xml version="1.0" encoding="utf-8"?>
<ds:datastoreItem xmlns:ds="http://schemas.openxmlformats.org/officeDocument/2006/customXml" ds:itemID="{8058222D-38A3-4ACE-AB4C-871D194FD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655d9-47f7-4d4b-bf0e-863782d5594b"/>
    <ds:schemaRef ds:uri="429d3a5c-dba6-4b10-8239-7d18c1329a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4CEF63-A37E-49AC-B86C-60B56305A3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avant 01-2006</vt:lpstr>
      <vt:lpstr>A.C janvier 2006</vt:lpstr>
      <vt:lpstr>A.C janvier 2011</vt:lpstr>
      <vt:lpstr>1er Janvier 2024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FPMD FORMATIONS – Dominique MASSACRIER</cp:lastModifiedBy>
  <cp:lastPrinted>2004-11-04T08:29:07Z</cp:lastPrinted>
  <dcterms:created xsi:type="dcterms:W3CDTF">2004-11-04T07:41:32Z</dcterms:created>
  <dcterms:modified xsi:type="dcterms:W3CDTF">2024-04-17T13:59:56Z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0x0101005E023D4448315547977605A1674ADCFA</vt:lpwstr>
  </property>
  <property fmtid="{D5CDD505-2E9C-101B-9397-08002B2CF9AE}" pid="3" name="MediaServiceImageTags">
    <vt:lpwstr/>
  </property>
</Properties>
</file>